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itpuri\Downloads\work\background\"/>
    </mc:Choice>
  </mc:AlternateContent>
  <xr:revisionPtr revIDLastSave="0" documentId="13_ncr:1_{9FEB9105-B8F9-448E-A1AA-07FCA07DBADA}" xr6:coauthVersionLast="47" xr6:coauthVersionMax="47" xr10:uidLastSave="{00000000-0000-0000-0000-000000000000}"/>
  <bookViews>
    <workbookView xWindow="-120" yWindow="-120" windowWidth="29040" windowHeight="15720" firstSheet="2" activeTab="2" xr2:uid="{51CE15DB-9842-4832-8B14-BD971BEEBC91}"/>
  </bookViews>
  <sheets>
    <sheet name="TCO" sheetId="21" r:id="rId1"/>
    <sheet name="Costs-Enterprise" sheetId="20" r:id="rId2"/>
    <sheet name="Costs-Large" sheetId="19" r:id="rId3"/>
    <sheet name="Costs-Medium" sheetId="18" r:id="rId4"/>
    <sheet name="Costs-Small" sheetId="17" r:id="rId5"/>
    <sheet name="Estimates-Enterprise" sheetId="4" r:id="rId6"/>
    <sheet name="Estimates-Large" sheetId="11" r:id="rId7"/>
    <sheet name="Estimates-Medium" sheetId="12" r:id="rId8"/>
    <sheet name="Estimates-Small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3" l="1"/>
  <c r="K2" i="13" s="1"/>
  <c r="J2" i="12"/>
  <c r="K2" i="12"/>
  <c r="J2" i="11"/>
  <c r="K2" i="11" s="1"/>
  <c r="K2" i="4"/>
  <c r="J2" i="4"/>
  <c r="H2" i="13"/>
  <c r="H2" i="12"/>
  <c r="H2" i="11"/>
  <c r="H2" i="4"/>
  <c r="D30" i="21"/>
  <c r="E30" i="21"/>
  <c r="F30" i="21"/>
  <c r="G30" i="21"/>
  <c r="P33" i="21"/>
  <c r="O33" i="21"/>
  <c r="N33" i="21"/>
  <c r="M33" i="21"/>
  <c r="L33" i="21"/>
  <c r="K33" i="21"/>
  <c r="J33" i="21"/>
  <c r="I33" i="21"/>
  <c r="X30" i="21"/>
  <c r="T30" i="21"/>
  <c r="U30" i="21"/>
  <c r="Y30" i="21"/>
  <c r="S30" i="21"/>
  <c r="R30" i="21"/>
  <c r="W30" i="21"/>
  <c r="V30" i="21"/>
  <c r="P29" i="21"/>
  <c r="O29" i="21"/>
  <c r="N29" i="21"/>
  <c r="M29" i="21"/>
  <c r="L29" i="21"/>
  <c r="K29" i="21"/>
  <c r="J29" i="21"/>
  <c r="I29" i="21"/>
  <c r="P22" i="21"/>
  <c r="O22" i="21"/>
  <c r="N22" i="21"/>
  <c r="M22" i="21"/>
  <c r="L22" i="21"/>
  <c r="K22" i="21"/>
  <c r="J22" i="21"/>
  <c r="I22" i="21"/>
  <c r="P9" i="21"/>
  <c r="O9" i="21"/>
  <c r="N9" i="21"/>
  <c r="M9" i="21"/>
  <c r="L9" i="21"/>
  <c r="K9" i="21"/>
  <c r="J9" i="21"/>
  <c r="I9" i="21"/>
  <c r="P16" i="21"/>
  <c r="O16" i="21"/>
  <c r="N16" i="21"/>
  <c r="M16" i="21"/>
  <c r="L16" i="21"/>
  <c r="K16" i="21"/>
  <c r="J16" i="21"/>
  <c r="I16" i="21"/>
  <c r="P10" i="21"/>
  <c r="O10" i="21"/>
  <c r="N10" i="21"/>
  <c r="M10" i="21"/>
  <c r="L10" i="21"/>
  <c r="K10" i="21"/>
  <c r="J10" i="21"/>
  <c r="I10" i="21"/>
  <c r="P21" i="21"/>
  <c r="O21" i="21"/>
  <c r="N21" i="21"/>
  <c r="M21" i="21"/>
  <c r="P15" i="21"/>
  <c r="O15" i="21"/>
  <c r="N15" i="21"/>
  <c r="M15" i="21"/>
  <c r="J21" i="21"/>
  <c r="I21" i="21"/>
  <c r="L21" i="21"/>
  <c r="K21" i="21"/>
  <c r="L15" i="21"/>
  <c r="K15" i="21"/>
  <c r="I15" i="21"/>
  <c r="J15" i="21"/>
  <c r="P8" i="21"/>
  <c r="O8" i="21"/>
  <c r="N8" i="21"/>
  <c r="M8" i="21"/>
  <c r="L8" i="21"/>
  <c r="K8" i="21"/>
  <c r="J8" i="21"/>
  <c r="I8" i="21"/>
  <c r="L30" i="21"/>
  <c r="J30" i="21"/>
  <c r="I30" i="21"/>
  <c r="K30" i="21"/>
  <c r="N30" i="21"/>
  <c r="M30" i="21"/>
  <c r="P30" i="21"/>
  <c r="O30" i="21"/>
  <c r="G29" i="21"/>
  <c r="F29" i="21"/>
  <c r="D29" i="21"/>
  <c r="E29" i="21"/>
  <c r="G22" i="21"/>
  <c r="G16" i="21"/>
  <c r="G9" i="21"/>
  <c r="F22" i="21"/>
  <c r="F16" i="21"/>
  <c r="F9" i="21"/>
  <c r="E22" i="21"/>
  <c r="E16" i="21"/>
  <c r="E9" i="21"/>
  <c r="D22" i="21"/>
  <c r="D16" i="21"/>
  <c r="D9" i="21"/>
  <c r="C38" i="20"/>
  <c r="F38" i="20" s="1"/>
  <c r="C29" i="20"/>
  <c r="F29" i="20" s="1"/>
  <c r="F10" i="20"/>
  <c r="C4" i="20"/>
  <c r="C38" i="19"/>
  <c r="F38" i="19" s="1"/>
  <c r="C29" i="19"/>
  <c r="F29" i="19" s="1"/>
  <c r="F10" i="19"/>
  <c r="C4" i="19"/>
  <c r="C38" i="18"/>
  <c r="F38" i="18" s="1"/>
  <c r="C29" i="18"/>
  <c r="F29" i="18" s="1"/>
  <c r="F10" i="18"/>
  <c r="C4" i="18"/>
  <c r="C38" i="17"/>
  <c r="F38" i="17" s="1"/>
  <c r="C29" i="17"/>
  <c r="F29" i="17" s="1"/>
  <c r="C4" i="17"/>
  <c r="F10" i="17"/>
  <c r="S28" i="13"/>
  <c r="S27" i="13"/>
  <c r="R28" i="13"/>
  <c r="R27" i="13"/>
  <c r="U27" i="13" s="1"/>
  <c r="P31" i="13"/>
  <c r="P30" i="13"/>
  <c r="G30" i="13"/>
  <c r="F30" i="13"/>
  <c r="G29" i="13"/>
  <c r="F29" i="13"/>
  <c r="G28" i="13"/>
  <c r="F28" i="13"/>
  <c r="G27" i="13"/>
  <c r="G31" i="13" s="1"/>
  <c r="F27" i="13"/>
  <c r="U22" i="13"/>
  <c r="T22" i="13"/>
  <c r="N22" i="13"/>
  <c r="M22" i="13"/>
  <c r="G22" i="13"/>
  <c r="F22" i="13"/>
  <c r="U21" i="13"/>
  <c r="T21" i="13"/>
  <c r="N21" i="13"/>
  <c r="M21" i="13"/>
  <c r="G21" i="13"/>
  <c r="F21" i="13"/>
  <c r="U20" i="13"/>
  <c r="T20" i="13"/>
  <c r="N20" i="13"/>
  <c r="M20" i="13"/>
  <c r="G20" i="13"/>
  <c r="F20" i="13"/>
  <c r="U19" i="13"/>
  <c r="T19" i="13"/>
  <c r="N19" i="13"/>
  <c r="M19" i="13"/>
  <c r="M23" i="13" s="1"/>
  <c r="G19" i="13"/>
  <c r="G23" i="13" s="1"/>
  <c r="F19" i="13"/>
  <c r="F23" i="13" s="1"/>
  <c r="U15" i="13"/>
  <c r="T15" i="13"/>
  <c r="N15" i="13"/>
  <c r="M15" i="13"/>
  <c r="G15" i="13"/>
  <c r="F15" i="13"/>
  <c r="U14" i="13"/>
  <c r="T14" i="13"/>
  <c r="N14" i="13"/>
  <c r="M14" i="13"/>
  <c r="G14" i="13"/>
  <c r="F14" i="13"/>
  <c r="U13" i="13"/>
  <c r="T13" i="13"/>
  <c r="N13" i="13"/>
  <c r="M13" i="13"/>
  <c r="G13" i="13"/>
  <c r="F13" i="13"/>
  <c r="U12" i="13"/>
  <c r="T12" i="13"/>
  <c r="N12" i="13"/>
  <c r="M12" i="13"/>
  <c r="G12" i="13"/>
  <c r="F12" i="13"/>
  <c r="U9" i="13"/>
  <c r="T9" i="13"/>
  <c r="N9" i="13"/>
  <c r="M9" i="13"/>
  <c r="G9" i="13"/>
  <c r="F9" i="13"/>
  <c r="U8" i="13"/>
  <c r="T8" i="13"/>
  <c r="N8" i="13"/>
  <c r="M8" i="13"/>
  <c r="G8" i="13"/>
  <c r="F8" i="13"/>
  <c r="U7" i="13"/>
  <c r="T7" i="13"/>
  <c r="N7" i="13"/>
  <c r="M7" i="13"/>
  <c r="G7" i="13"/>
  <c r="F7" i="13"/>
  <c r="U6" i="13"/>
  <c r="U10" i="13" s="1"/>
  <c r="T6" i="13"/>
  <c r="T10" i="13" s="1"/>
  <c r="N6" i="13"/>
  <c r="N10" i="13" s="1"/>
  <c r="M6" i="13"/>
  <c r="M10" i="13" s="1"/>
  <c r="G6" i="13"/>
  <c r="F6" i="13"/>
  <c r="G30" i="12"/>
  <c r="F30" i="12"/>
  <c r="G29" i="12"/>
  <c r="F29" i="12"/>
  <c r="G28" i="12"/>
  <c r="F28" i="12"/>
  <c r="G27" i="12"/>
  <c r="G31" i="12" s="1"/>
  <c r="F27" i="12"/>
  <c r="F31" i="12" s="1"/>
  <c r="U22" i="12"/>
  <c r="T22" i="12"/>
  <c r="N22" i="12"/>
  <c r="M22" i="12"/>
  <c r="G22" i="12"/>
  <c r="F22" i="12"/>
  <c r="U21" i="12"/>
  <c r="T21" i="12"/>
  <c r="N21" i="12"/>
  <c r="M21" i="12"/>
  <c r="G21" i="12"/>
  <c r="F21" i="12"/>
  <c r="U20" i="12"/>
  <c r="T20" i="12"/>
  <c r="N20" i="12"/>
  <c r="M20" i="12"/>
  <c r="G20" i="12"/>
  <c r="F20" i="12"/>
  <c r="U19" i="12"/>
  <c r="T19" i="12"/>
  <c r="N19" i="12"/>
  <c r="N23" i="12" s="1"/>
  <c r="M19" i="12"/>
  <c r="M23" i="12" s="1"/>
  <c r="G19" i="12"/>
  <c r="G23" i="12" s="1"/>
  <c r="F19" i="12"/>
  <c r="F23" i="12" s="1"/>
  <c r="U15" i="12"/>
  <c r="T15" i="12"/>
  <c r="N15" i="12"/>
  <c r="M15" i="12"/>
  <c r="G15" i="12"/>
  <c r="F15" i="12"/>
  <c r="U14" i="12"/>
  <c r="T14" i="12"/>
  <c r="N14" i="12"/>
  <c r="M14" i="12"/>
  <c r="G14" i="12"/>
  <c r="F14" i="12"/>
  <c r="U13" i="12"/>
  <c r="T13" i="12"/>
  <c r="N13" i="12"/>
  <c r="M13" i="12"/>
  <c r="G13" i="12"/>
  <c r="F13" i="12"/>
  <c r="U12" i="12"/>
  <c r="T12" i="12"/>
  <c r="T16" i="12" s="1"/>
  <c r="N12" i="12"/>
  <c r="N16" i="12" s="1"/>
  <c r="M12" i="12"/>
  <c r="M16" i="12" s="1"/>
  <c r="G12" i="12"/>
  <c r="G16" i="12" s="1"/>
  <c r="F12" i="12"/>
  <c r="F16" i="12" s="1"/>
  <c r="U9" i="12"/>
  <c r="T9" i="12"/>
  <c r="N9" i="12"/>
  <c r="M9" i="12"/>
  <c r="G9" i="12"/>
  <c r="F9" i="12"/>
  <c r="U8" i="12"/>
  <c r="T8" i="12"/>
  <c r="N8" i="12"/>
  <c r="M8" i="12"/>
  <c r="G8" i="12"/>
  <c r="F8" i="12"/>
  <c r="U7" i="12"/>
  <c r="U10" i="12" s="1"/>
  <c r="T7" i="12"/>
  <c r="T10" i="12" s="1"/>
  <c r="N7" i="12"/>
  <c r="M7" i="12"/>
  <c r="G7" i="12"/>
  <c r="F7" i="12"/>
  <c r="U6" i="12"/>
  <c r="T6" i="12"/>
  <c r="N6" i="12"/>
  <c r="M6" i="12"/>
  <c r="G6" i="12"/>
  <c r="F6" i="12"/>
  <c r="G30" i="11"/>
  <c r="F30" i="11"/>
  <c r="G29" i="11"/>
  <c r="F29" i="11"/>
  <c r="G28" i="11"/>
  <c r="F28" i="11"/>
  <c r="G27" i="11"/>
  <c r="G31" i="11" s="1"/>
  <c r="F27" i="11"/>
  <c r="F31" i="11" s="1"/>
  <c r="U22" i="11"/>
  <c r="T22" i="11"/>
  <c r="N22" i="11"/>
  <c r="M22" i="11"/>
  <c r="G22" i="11"/>
  <c r="F22" i="11"/>
  <c r="U21" i="11"/>
  <c r="T21" i="11"/>
  <c r="N21" i="11"/>
  <c r="M21" i="11"/>
  <c r="G21" i="11"/>
  <c r="F21" i="11"/>
  <c r="U20" i="11"/>
  <c r="T20" i="11"/>
  <c r="N20" i="11"/>
  <c r="M20" i="11"/>
  <c r="G20" i="11"/>
  <c r="F20" i="11"/>
  <c r="U19" i="11"/>
  <c r="T19" i="11"/>
  <c r="N19" i="11"/>
  <c r="M19" i="11"/>
  <c r="G19" i="11"/>
  <c r="F19" i="11"/>
  <c r="U15" i="11"/>
  <c r="T15" i="11"/>
  <c r="N15" i="11"/>
  <c r="M15" i="11"/>
  <c r="G15" i="11"/>
  <c r="F15" i="11"/>
  <c r="U14" i="11"/>
  <c r="T14" i="11"/>
  <c r="N14" i="11"/>
  <c r="M14" i="11"/>
  <c r="G14" i="11"/>
  <c r="F14" i="11"/>
  <c r="U13" i="11"/>
  <c r="T13" i="11"/>
  <c r="N13" i="11"/>
  <c r="M13" i="11"/>
  <c r="G13" i="11"/>
  <c r="F13" i="11"/>
  <c r="U12" i="11"/>
  <c r="T12" i="11"/>
  <c r="T16" i="11" s="1"/>
  <c r="N12" i="11"/>
  <c r="N16" i="11" s="1"/>
  <c r="M12" i="11"/>
  <c r="G12" i="11"/>
  <c r="F12" i="11"/>
  <c r="U9" i="11"/>
  <c r="T9" i="11"/>
  <c r="N9" i="11"/>
  <c r="M9" i="11"/>
  <c r="G9" i="11"/>
  <c r="F9" i="11"/>
  <c r="U8" i="11"/>
  <c r="T8" i="11"/>
  <c r="N8" i="11"/>
  <c r="M8" i="11"/>
  <c r="G8" i="11"/>
  <c r="F8" i="11"/>
  <c r="U7" i="11"/>
  <c r="T7" i="11"/>
  <c r="N7" i="11"/>
  <c r="M7" i="11"/>
  <c r="G7" i="11"/>
  <c r="F7" i="11"/>
  <c r="U6" i="11"/>
  <c r="T6" i="11"/>
  <c r="N6" i="11"/>
  <c r="M6" i="11"/>
  <c r="G6" i="11"/>
  <c r="F6" i="11"/>
  <c r="U22" i="4"/>
  <c r="T22" i="4"/>
  <c r="U21" i="4"/>
  <c r="T21" i="4"/>
  <c r="U20" i="4"/>
  <c r="T20" i="4"/>
  <c r="U19" i="4"/>
  <c r="T19" i="4"/>
  <c r="U15" i="4"/>
  <c r="T15" i="4"/>
  <c r="U14" i="4"/>
  <c r="T14" i="4"/>
  <c r="U13" i="4"/>
  <c r="T13" i="4"/>
  <c r="U12" i="4"/>
  <c r="T12" i="4"/>
  <c r="U9" i="4"/>
  <c r="T9" i="4"/>
  <c r="U8" i="4"/>
  <c r="T8" i="4"/>
  <c r="U7" i="4"/>
  <c r="T7" i="4"/>
  <c r="U6" i="4"/>
  <c r="U10" i="4" s="1"/>
  <c r="T6" i="4"/>
  <c r="T10" i="4" s="1"/>
  <c r="N22" i="4"/>
  <c r="M22" i="4"/>
  <c r="N21" i="4"/>
  <c r="M21" i="4"/>
  <c r="N20" i="4"/>
  <c r="M20" i="4"/>
  <c r="N19" i="4"/>
  <c r="M19" i="4"/>
  <c r="N15" i="4"/>
  <c r="M15" i="4"/>
  <c r="N14" i="4"/>
  <c r="M14" i="4"/>
  <c r="N13" i="4"/>
  <c r="M13" i="4"/>
  <c r="N12" i="4"/>
  <c r="N16" i="4" s="1"/>
  <c r="M12" i="4"/>
  <c r="M16" i="4" s="1"/>
  <c r="N9" i="4"/>
  <c r="M9" i="4"/>
  <c r="N8" i="4"/>
  <c r="M8" i="4"/>
  <c r="N7" i="4"/>
  <c r="M7" i="4"/>
  <c r="N6" i="4"/>
  <c r="M6" i="4"/>
  <c r="G28" i="4"/>
  <c r="G29" i="4"/>
  <c r="G30" i="4"/>
  <c r="G27" i="4"/>
  <c r="F28" i="4"/>
  <c r="F29" i="4"/>
  <c r="F30" i="4"/>
  <c r="F27" i="4"/>
  <c r="G7" i="4"/>
  <c r="G8" i="4"/>
  <c r="G9" i="4"/>
  <c r="G12" i="4"/>
  <c r="G13" i="4"/>
  <c r="G14" i="4"/>
  <c r="G15" i="4"/>
  <c r="G19" i="4"/>
  <c r="G20" i="4"/>
  <c r="G21" i="4"/>
  <c r="G22" i="4"/>
  <c r="F7" i="4"/>
  <c r="F8" i="4"/>
  <c r="F9" i="4"/>
  <c r="F12" i="4"/>
  <c r="F13" i="4"/>
  <c r="F14" i="4"/>
  <c r="F15" i="4"/>
  <c r="F19" i="4"/>
  <c r="F20" i="4"/>
  <c r="F21" i="4"/>
  <c r="F22" i="4"/>
  <c r="G6" i="4"/>
  <c r="F6" i="4"/>
  <c r="O34" i="21" l="1"/>
  <c r="M34" i="21"/>
  <c r="K34" i="21"/>
  <c r="I34" i="21"/>
  <c r="C31" i="17"/>
  <c r="F31" i="17" s="1"/>
  <c r="C32" i="17"/>
  <c r="F32" i="17" s="1"/>
  <c r="C31" i="20"/>
  <c r="F31" i="20" s="1"/>
  <c r="C32" i="20"/>
  <c r="F32" i="20" s="1"/>
  <c r="C32" i="18"/>
  <c r="F32" i="18" s="1"/>
  <c r="C31" i="18"/>
  <c r="F31" i="18" s="1"/>
  <c r="C31" i="19"/>
  <c r="F31" i="19" s="1"/>
  <c r="C32" i="19"/>
  <c r="F32" i="19" s="1"/>
  <c r="F4" i="17"/>
  <c r="C37" i="17"/>
  <c r="C22" i="17"/>
  <c r="F22" i="17" s="1"/>
  <c r="C17" i="17"/>
  <c r="F17" i="17" s="1"/>
  <c r="C5" i="17"/>
  <c r="F5" i="17" s="1"/>
  <c r="C21" i="17"/>
  <c r="F21" i="17" s="1"/>
  <c r="C20" i="17"/>
  <c r="F20" i="17" s="1"/>
  <c r="C19" i="17"/>
  <c r="F19" i="17" s="1"/>
  <c r="C18" i="17"/>
  <c r="F18" i="17" s="1"/>
  <c r="C8" i="17"/>
  <c r="F8" i="17" s="1"/>
  <c r="C28" i="17"/>
  <c r="F28" i="17" s="1"/>
  <c r="C16" i="17"/>
  <c r="F16" i="17" s="1"/>
  <c r="C7" i="17"/>
  <c r="F7" i="17" s="1"/>
  <c r="C41" i="17"/>
  <c r="F41" i="17" s="1"/>
  <c r="C30" i="17"/>
  <c r="F30" i="17" s="1"/>
  <c r="C6" i="17"/>
  <c r="F6" i="17" s="1"/>
  <c r="C17" i="20"/>
  <c r="F17" i="20" s="1"/>
  <c r="C5" i="20"/>
  <c r="F5" i="20" s="1"/>
  <c r="C16" i="20"/>
  <c r="F16" i="20" s="1"/>
  <c r="C30" i="20"/>
  <c r="F30" i="20" s="1"/>
  <c r="C8" i="20"/>
  <c r="F8" i="20" s="1"/>
  <c r="C22" i="20"/>
  <c r="F22" i="20" s="1"/>
  <c r="C41" i="20"/>
  <c r="F41" i="20" s="1"/>
  <c r="C28" i="20"/>
  <c r="F28" i="20" s="1"/>
  <c r="C18" i="20"/>
  <c r="F18" i="20" s="1"/>
  <c r="C6" i="20"/>
  <c r="F6" i="20" s="1"/>
  <c r="F4" i="20"/>
  <c r="C37" i="20"/>
  <c r="C21" i="20"/>
  <c r="F21" i="20" s="1"/>
  <c r="C20" i="20"/>
  <c r="F20" i="20" s="1"/>
  <c r="C19" i="20"/>
  <c r="F19" i="20" s="1"/>
  <c r="C7" i="20"/>
  <c r="F7" i="20" s="1"/>
  <c r="C30" i="19"/>
  <c r="F30" i="19" s="1"/>
  <c r="C28" i="19"/>
  <c r="F28" i="19" s="1"/>
  <c r="C17" i="19"/>
  <c r="F17" i="19" s="1"/>
  <c r="C6" i="19"/>
  <c r="F6" i="19" s="1"/>
  <c r="C20" i="19"/>
  <c r="F20" i="19" s="1"/>
  <c r="C5" i="19"/>
  <c r="F5" i="19" s="1"/>
  <c r="C21" i="19"/>
  <c r="F21" i="19" s="1"/>
  <c r="C19" i="19"/>
  <c r="F19" i="19" s="1"/>
  <c r="C18" i="19"/>
  <c r="F18" i="19" s="1"/>
  <c r="C16" i="19"/>
  <c r="F16" i="19" s="1"/>
  <c r="C7" i="19"/>
  <c r="F7" i="19" s="1"/>
  <c r="C41" i="19"/>
  <c r="F41" i="19" s="1"/>
  <c r="C8" i="19"/>
  <c r="F8" i="19" s="1"/>
  <c r="C37" i="19"/>
  <c r="C22" i="19"/>
  <c r="F22" i="19" s="1"/>
  <c r="F4" i="19"/>
  <c r="C8" i="18"/>
  <c r="F8" i="18" s="1"/>
  <c r="C7" i="18"/>
  <c r="F7" i="18" s="1"/>
  <c r="C6" i="18"/>
  <c r="F6" i="18" s="1"/>
  <c r="F4" i="18"/>
  <c r="C28" i="18"/>
  <c r="F28" i="18" s="1"/>
  <c r="C21" i="18"/>
  <c r="F21" i="18" s="1"/>
  <c r="C16" i="18"/>
  <c r="F16" i="18" s="1"/>
  <c r="C5" i="18"/>
  <c r="F5" i="18" s="1"/>
  <c r="C41" i="18"/>
  <c r="F41" i="18" s="1"/>
  <c r="C37" i="18"/>
  <c r="C30" i="18"/>
  <c r="F30" i="18" s="1"/>
  <c r="C19" i="18"/>
  <c r="F19" i="18" s="1"/>
  <c r="C18" i="18"/>
  <c r="F18" i="18" s="1"/>
  <c r="C20" i="18"/>
  <c r="F20" i="18" s="1"/>
  <c r="C22" i="18"/>
  <c r="F22" i="18" s="1"/>
  <c r="C17" i="18"/>
  <c r="F17" i="18" s="1"/>
  <c r="U28" i="13"/>
  <c r="U16" i="12"/>
  <c r="T16" i="13"/>
  <c r="G10" i="13"/>
  <c r="F10" i="13"/>
  <c r="F31" i="13"/>
  <c r="U16" i="13"/>
  <c r="N23" i="11"/>
  <c r="T23" i="11"/>
  <c r="U23" i="11"/>
  <c r="F23" i="11"/>
  <c r="G23" i="11"/>
  <c r="N10" i="11"/>
  <c r="G10" i="11"/>
  <c r="F10" i="11"/>
  <c r="N16" i="13"/>
  <c r="M16" i="13"/>
  <c r="N23" i="13"/>
  <c r="U23" i="13"/>
  <c r="T23" i="13"/>
  <c r="F16" i="13"/>
  <c r="G16" i="13"/>
  <c r="T23" i="12"/>
  <c r="U23" i="12"/>
  <c r="N10" i="12"/>
  <c r="M10" i="12"/>
  <c r="G10" i="12"/>
  <c r="F10" i="12"/>
  <c r="U16" i="11"/>
  <c r="U10" i="11"/>
  <c r="T10" i="11"/>
  <c r="M23" i="11"/>
  <c r="M16" i="11"/>
  <c r="M10" i="11"/>
  <c r="F16" i="11"/>
  <c r="G16" i="11"/>
  <c r="T23" i="4"/>
  <c r="M23" i="4"/>
  <c r="M10" i="4"/>
  <c r="N10" i="4"/>
  <c r="U23" i="4"/>
  <c r="T16" i="4"/>
  <c r="U16" i="4"/>
  <c r="N23" i="4"/>
  <c r="G31" i="4"/>
  <c r="F31" i="4"/>
  <c r="G23" i="4"/>
  <c r="F23" i="4"/>
  <c r="G16" i="4"/>
  <c r="F16" i="4"/>
  <c r="F10" i="4"/>
  <c r="P27" i="4" s="1"/>
  <c r="G10" i="4"/>
  <c r="P28" i="4" s="1"/>
  <c r="F37" i="20" l="1"/>
  <c r="C40" i="20"/>
  <c r="F40" i="20" s="1"/>
  <c r="F43" i="20" s="1"/>
  <c r="F37" i="19"/>
  <c r="C40" i="19"/>
  <c r="F40" i="19" s="1"/>
  <c r="F43" i="19" s="1"/>
  <c r="F37" i="18"/>
  <c r="C40" i="18"/>
  <c r="F40" i="18" s="1"/>
  <c r="F37" i="17"/>
  <c r="C40" i="17"/>
  <c r="F40" i="17" s="1"/>
  <c r="F24" i="17"/>
  <c r="F12" i="17"/>
  <c r="F34" i="17"/>
  <c r="F43" i="17"/>
  <c r="F43" i="18"/>
  <c r="F34" i="19"/>
  <c r="F12" i="19"/>
  <c r="F24" i="20"/>
  <c r="F34" i="20"/>
  <c r="F12" i="20"/>
  <c r="F24" i="19"/>
  <c r="F24" i="18"/>
  <c r="F12" i="18"/>
  <c r="F34" i="18"/>
  <c r="P28" i="11"/>
  <c r="P27" i="11"/>
  <c r="P28" i="13"/>
  <c r="P27" i="13"/>
  <c r="P27" i="12"/>
  <c r="P28" i="12"/>
  <c r="H15" i="17" l="1"/>
  <c r="H15" i="19"/>
  <c r="H15" i="18"/>
  <c r="H15" i="20"/>
</calcChain>
</file>

<file path=xl/sharedStrings.xml><?xml version="1.0" encoding="utf-8"?>
<sst xmlns="http://schemas.openxmlformats.org/spreadsheetml/2006/main" count="566" uniqueCount="114">
  <si>
    <t>PaaS</t>
  </si>
  <si>
    <t>SaaS</t>
  </si>
  <si>
    <t>Offshore</t>
  </si>
  <si>
    <t>Junior Developer/Analyst</t>
  </si>
  <si>
    <t>Senior Developer/Consultant</t>
  </si>
  <si>
    <t>Mid-Level Developer/Analyst</t>
  </si>
  <si>
    <t>Project Manager/Lead Consultant</t>
  </si>
  <si>
    <t>Nearshore</t>
  </si>
  <si>
    <t>Onshore</t>
  </si>
  <si>
    <t>Consulting</t>
  </si>
  <si>
    <t>No</t>
  </si>
  <si>
    <t>Hours</t>
  </si>
  <si>
    <t>Cost Range</t>
  </si>
  <si>
    <t>Junior Consultant</t>
  </si>
  <si>
    <t>Senior Consultant</t>
  </si>
  <si>
    <t>Mid-Level Consultant</t>
  </si>
  <si>
    <t>Partner/Principal</t>
  </si>
  <si>
    <t>Rate Range</t>
  </si>
  <si>
    <t>Low</t>
  </si>
  <si>
    <t>Medium</t>
  </si>
  <si>
    <t>High</t>
  </si>
  <si>
    <t xml:space="preserve"> IaaS</t>
  </si>
  <si>
    <t>Grand Total</t>
  </si>
  <si>
    <t xml:space="preserve"> Critical</t>
  </si>
  <si>
    <t>Workload Size</t>
  </si>
  <si>
    <t>Cloud cost</t>
  </si>
  <si>
    <t>Labor calc</t>
  </si>
  <si>
    <t>TCO(calc)</t>
  </si>
  <si>
    <t>Human Capital &amp; Development</t>
  </si>
  <si>
    <t>Cost Head</t>
  </si>
  <si>
    <t>Dependent variable</t>
  </si>
  <si>
    <t>Budget</t>
  </si>
  <si>
    <t>%</t>
  </si>
  <si>
    <t>Calculation</t>
  </si>
  <si>
    <t>Skilled Labor</t>
  </si>
  <si>
    <t>IT Budget</t>
  </si>
  <si>
    <t>Training &amp; Certifications</t>
  </si>
  <si>
    <t>Salary Budget</t>
  </si>
  <si>
    <t>Workshops &amp; Seminars</t>
  </si>
  <si>
    <t>Operational Budget</t>
  </si>
  <si>
    <t>Agile Training</t>
  </si>
  <si>
    <t>Project</t>
  </si>
  <si>
    <t>Change Management</t>
  </si>
  <si>
    <t>Collaboration Tools</t>
  </si>
  <si>
    <t>Operational Agility Costs</t>
  </si>
  <si>
    <t>Compute &amp; Storage</t>
  </si>
  <si>
    <t>Cloud Budget</t>
  </si>
  <si>
    <t>Data Transfer &amp; Networking</t>
  </si>
  <si>
    <t>Monitoring &amp; Management</t>
  </si>
  <si>
    <t>Agile Tooling</t>
  </si>
  <si>
    <t>Process Improvement</t>
  </si>
  <si>
    <t>Agile Project Budget</t>
  </si>
  <si>
    <t>Resource Optimization</t>
  </si>
  <si>
    <t>Security &amp; Compliance</t>
  </si>
  <si>
    <t>Automation &amp; Efficiency Tools</t>
  </si>
  <si>
    <t>Total Estimated Cost for Small Organization</t>
  </si>
  <si>
    <t>CI/CD Pipelines Tools</t>
  </si>
  <si>
    <t>Development Budget</t>
  </si>
  <si>
    <t>DevOps Tools: Licenses &amp; Subscriptions</t>
  </si>
  <si>
    <t xml:space="preserve">IaC: Tools: </t>
  </si>
  <si>
    <t>RPA - Licenses</t>
  </si>
  <si>
    <t>Automation Budget</t>
  </si>
  <si>
    <t>RPA -Bot Development &amp; Maintenance</t>
  </si>
  <si>
    <t>Strategic CapEx Investments</t>
  </si>
  <si>
    <t>Capital Budget</t>
  </si>
  <si>
    <t>Digital Acceleration: Platform &amp; Tool Acquisition:</t>
  </si>
  <si>
    <t>Subscription: Long-term Subscriptions:</t>
  </si>
  <si>
    <t>Platform &amp; Tooling Acquisition:</t>
  </si>
  <si>
    <t>Customization &amp; Integration</t>
  </si>
  <si>
    <t>Consulting &amp; Expert Services</t>
  </si>
  <si>
    <t>Revenue</t>
  </si>
  <si>
    <t>IT budget</t>
  </si>
  <si>
    <t>Agile</t>
  </si>
  <si>
    <t>Total Estimated Cost for Enterprise Organization</t>
  </si>
  <si>
    <t>Total Estimated Cost for Large Organization</t>
  </si>
  <si>
    <t>Total Estimated Cost for Medium Organization</t>
  </si>
  <si>
    <t>Platform &amp; Tool Acquisition</t>
  </si>
  <si>
    <t>Small</t>
  </si>
  <si>
    <t>Large</t>
  </si>
  <si>
    <t>Enterprise</t>
  </si>
  <si>
    <t xml:space="preserve">Infrastructure costs (compute, storage, network) </t>
  </si>
  <si>
    <t xml:space="preserve">Migration costs (data transfer, compatibility adjustments) </t>
  </si>
  <si>
    <t xml:space="preserve">Ongoing management and maintenance (patches, monitoring) </t>
  </si>
  <si>
    <t xml:space="preserve">Downtime risks during migration </t>
  </si>
  <si>
    <t>IaaS</t>
  </si>
  <si>
    <t xml:space="preserve">Operational costs (staffing, incident management) </t>
  </si>
  <si>
    <t>Labor costs (IaaS)</t>
  </si>
  <si>
    <t xml:space="preserve">Platform usage costs (compute, storage, network, etc.) </t>
  </si>
  <si>
    <t xml:space="preserve">Development costs (customization, coding required) </t>
  </si>
  <si>
    <t xml:space="preserve">Maintenance of the platform (scaling, updates) </t>
  </si>
  <si>
    <t xml:space="preserve">Subscription or usage costs (per user, per feature) </t>
  </si>
  <si>
    <t xml:space="preserve">Implementation and customization costs (if needed) </t>
  </si>
  <si>
    <t xml:space="preserve">Vendor support and maintenance included in the cost </t>
  </si>
  <si>
    <t>Labor costs (SaaS)</t>
  </si>
  <si>
    <t>LCNC</t>
  </si>
  <si>
    <t>Subscription or licensing costs</t>
  </si>
  <si>
    <t>Development time and effort savings</t>
  </si>
  <si>
    <t>Maintenance and updates (lower effort due to platform management)</t>
  </si>
  <si>
    <t>Integration costs with existing systems</t>
  </si>
  <si>
    <t>Labor costs (LCNC)</t>
  </si>
  <si>
    <t>Total LCNC</t>
  </si>
  <si>
    <t>Total SaaS</t>
  </si>
  <si>
    <t>Total PaaS</t>
  </si>
  <si>
    <t>Total IaaS</t>
  </si>
  <si>
    <t>Labor costs (PaaS)</t>
  </si>
  <si>
    <t>Labor Costs Range (Step 03)</t>
  </si>
  <si>
    <t>Workload Cost Sheet (Step -02)</t>
  </si>
  <si>
    <t>Labor</t>
  </si>
  <si>
    <t>Cloud Usage</t>
  </si>
  <si>
    <t>TCO Range (Calculate from Step 02 and Step 03)</t>
  </si>
  <si>
    <t>TCO Inputs entered in Key Cost factors</t>
  </si>
  <si>
    <t>Total Apps</t>
  </si>
  <si>
    <t>TCO</t>
  </si>
  <si>
    <t>Per 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</si>
</sst>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199F1-C0AB-4FB0-9CB6-42B8A086A37A}">
  <dimension ref="B1:Y34"/>
  <sheetViews>
    <sheetView topLeftCell="A4" workbookViewId="0">
      <selection activeCell="M34" sqref="M34:N34"/>
    </sheetView>
  </sheetViews>
  <sheetFormatPr defaultRowHeight="15" x14ac:dyDescent="0.25"/>
  <cols>
    <col min="2" max="2" width="5.5703125" bestFit="1" customWidth="1"/>
    <col min="3" max="3" width="63.28515625" bestFit="1" customWidth="1"/>
    <col min="4" max="4" width="9" bestFit="1" customWidth="1"/>
    <col min="5" max="5" width="9.85546875" bestFit="1" customWidth="1"/>
    <col min="6" max="7" width="9" bestFit="1" customWidth="1"/>
    <col min="8" max="8" width="6" bestFit="1" customWidth="1"/>
    <col min="9" max="9" width="11.28515625" bestFit="1" customWidth="1"/>
    <col min="10" max="10" width="10" bestFit="1" customWidth="1"/>
    <col min="16" max="16" width="9.7109375" customWidth="1"/>
    <col min="17" max="17" width="12" bestFit="1" customWidth="1"/>
    <col min="19" max="19" width="10" bestFit="1" customWidth="1"/>
  </cols>
  <sheetData>
    <row r="1" spans="2:25" x14ac:dyDescent="0.25">
      <c r="I1" s="10" t="s">
        <v>105</v>
      </c>
      <c r="J1" s="10"/>
      <c r="K1" s="10"/>
      <c r="L1" s="10"/>
      <c r="M1" s="10"/>
      <c r="N1" s="10"/>
      <c r="O1" s="10"/>
      <c r="P1" s="10"/>
      <c r="R1" s="12" t="s">
        <v>106</v>
      </c>
      <c r="S1" s="12"/>
      <c r="T1" s="12"/>
      <c r="U1" s="12"/>
      <c r="V1" s="12"/>
    </row>
    <row r="2" spans="2:25" x14ac:dyDescent="0.25">
      <c r="D2" s="6" t="s">
        <v>79</v>
      </c>
      <c r="E2" s="6" t="s">
        <v>78</v>
      </c>
      <c r="F2" s="6" t="s">
        <v>19</v>
      </c>
      <c r="G2" s="6" t="s">
        <v>77</v>
      </c>
      <c r="I2" s="10" t="s">
        <v>79</v>
      </c>
      <c r="J2" s="10"/>
      <c r="K2" s="10" t="s">
        <v>78</v>
      </c>
      <c r="L2" s="10"/>
      <c r="M2" s="10" t="s">
        <v>19</v>
      </c>
      <c r="N2" s="10"/>
      <c r="O2" s="10" t="s">
        <v>77</v>
      </c>
      <c r="P2" s="10"/>
      <c r="R2" s="10" t="s">
        <v>79</v>
      </c>
      <c r="S2" s="10"/>
      <c r="T2" s="10" t="s">
        <v>78</v>
      </c>
      <c r="U2" s="10"/>
      <c r="V2" s="10" t="s">
        <v>19</v>
      </c>
      <c r="W2" s="10"/>
      <c r="X2" s="10" t="s">
        <v>77</v>
      </c>
      <c r="Y2" s="10"/>
    </row>
    <row r="3" spans="2:25" x14ac:dyDescent="0.25">
      <c r="B3" t="s">
        <v>84</v>
      </c>
      <c r="C3" t="s">
        <v>80</v>
      </c>
      <c r="D3">
        <v>600000</v>
      </c>
      <c r="E3">
        <v>10000</v>
      </c>
      <c r="F3">
        <v>5000</v>
      </c>
      <c r="G3">
        <v>3000</v>
      </c>
      <c r="I3">
        <v>600000</v>
      </c>
      <c r="J3">
        <v>600000</v>
      </c>
      <c r="K3">
        <v>10000</v>
      </c>
      <c r="L3">
        <v>10000</v>
      </c>
      <c r="M3">
        <v>5000</v>
      </c>
      <c r="N3">
        <v>5000</v>
      </c>
      <c r="O3">
        <v>3000</v>
      </c>
      <c r="P3">
        <v>3000</v>
      </c>
      <c r="R3">
        <v>94120</v>
      </c>
      <c r="S3">
        <v>210490</v>
      </c>
      <c r="T3">
        <v>4820</v>
      </c>
      <c r="U3">
        <v>10990</v>
      </c>
      <c r="V3">
        <v>4820</v>
      </c>
      <c r="W3">
        <v>10750</v>
      </c>
      <c r="X3">
        <v>2940</v>
      </c>
      <c r="Y3">
        <v>6640</v>
      </c>
    </row>
    <row r="4" spans="2:25" x14ac:dyDescent="0.25">
      <c r="C4" t="s">
        <v>81</v>
      </c>
      <c r="D4">
        <v>360000</v>
      </c>
      <c r="E4">
        <v>60000</v>
      </c>
      <c r="F4">
        <v>32000</v>
      </c>
      <c r="G4">
        <v>12000</v>
      </c>
    </row>
    <row r="5" spans="2:25" x14ac:dyDescent="0.25">
      <c r="C5" t="s">
        <v>82</v>
      </c>
      <c r="D5">
        <v>360000</v>
      </c>
      <c r="E5">
        <v>60000</v>
      </c>
      <c r="F5">
        <v>32000</v>
      </c>
      <c r="G5">
        <v>12000</v>
      </c>
    </row>
    <row r="6" spans="2:25" x14ac:dyDescent="0.25">
      <c r="C6" t="s">
        <v>83</v>
      </c>
      <c r="D6">
        <v>360000</v>
      </c>
      <c r="E6">
        <v>60000</v>
      </c>
      <c r="F6">
        <v>32000</v>
      </c>
      <c r="G6">
        <v>12000</v>
      </c>
    </row>
    <row r="7" spans="2:25" x14ac:dyDescent="0.25">
      <c r="C7" t="s">
        <v>85</v>
      </c>
      <c r="D7">
        <v>360000</v>
      </c>
      <c r="E7">
        <v>60000</v>
      </c>
      <c r="F7">
        <v>12000</v>
      </c>
      <c r="G7">
        <v>6000</v>
      </c>
    </row>
    <row r="8" spans="2:25" x14ac:dyDescent="0.25">
      <c r="C8" t="s">
        <v>86</v>
      </c>
      <c r="D8">
        <v>450000</v>
      </c>
      <c r="E8">
        <v>10000</v>
      </c>
      <c r="F8">
        <v>8000</v>
      </c>
      <c r="G8">
        <v>8000</v>
      </c>
      <c r="I8">
        <f>'Estimates-Enterprise'!F10+'Estimates-Enterprise'!F16+'Estimates-Enterprise'!F23</f>
        <v>460800</v>
      </c>
      <c r="J8">
        <f>'Estimates-Enterprise'!G10+'Estimates-Enterprise'!G16+'Estimates-Enterprise'!G23</f>
        <v>722400</v>
      </c>
      <c r="K8">
        <f>'Estimates-Large'!F10+'Estimates-Large'!F16+'Estimates-Large'!F23</f>
        <v>472800</v>
      </c>
      <c r="L8">
        <f>'Estimates-Large'!G10+'Estimates-Large'!G16+'Estimates-Large'!G23</f>
        <v>792000</v>
      </c>
      <c r="M8">
        <f>'Estimates-Medium'!F10+'Estimates-Medium'!F16+'Estimates-Medium'!F23</f>
        <v>518400</v>
      </c>
      <c r="N8">
        <f>'Estimates-Medium'!G10+'Estimates-Medium'!G16+'Estimates-Medium'!G23</f>
        <v>844800</v>
      </c>
      <c r="O8">
        <f>'Estimates-Small'!F10+'Estimates-Small'!F16+'Estimates-Small'!F23</f>
        <v>345600</v>
      </c>
      <c r="P8">
        <f>'Estimates-Small'!G10+'Estimates-Small'!G16+'Estimates-Small'!G23</f>
        <v>537600</v>
      </c>
    </row>
    <row r="9" spans="2:25" x14ac:dyDescent="0.25">
      <c r="C9" t="s">
        <v>103</v>
      </c>
      <c r="D9" s="7">
        <f>SUM(D3:D8)</f>
        <v>2490000</v>
      </c>
      <c r="E9" s="7">
        <f>SUM(E3:E8)</f>
        <v>260000</v>
      </c>
      <c r="F9" s="7">
        <f>SUM(F3:F8)</f>
        <v>121000</v>
      </c>
      <c r="G9" s="7">
        <f>SUM(G3:G8)</f>
        <v>53000</v>
      </c>
      <c r="H9" s="7"/>
      <c r="I9" s="8">
        <f t="shared" ref="I9:P9" si="0">SUM(I3:I8)</f>
        <v>1060800</v>
      </c>
      <c r="J9" s="8">
        <f t="shared" si="0"/>
        <v>1322400</v>
      </c>
      <c r="K9" s="8">
        <f t="shared" si="0"/>
        <v>482800</v>
      </c>
      <c r="L9" s="8">
        <f t="shared" si="0"/>
        <v>802000</v>
      </c>
      <c r="M9" s="8">
        <f t="shared" si="0"/>
        <v>523400</v>
      </c>
      <c r="N9" s="8">
        <f t="shared" si="0"/>
        <v>849800</v>
      </c>
      <c r="O9" s="8">
        <f t="shared" si="0"/>
        <v>348600</v>
      </c>
      <c r="P9" s="8">
        <f t="shared" si="0"/>
        <v>540600</v>
      </c>
    </row>
    <row r="10" spans="2:25" x14ac:dyDescent="0.25">
      <c r="B10" t="s">
        <v>9</v>
      </c>
      <c r="I10">
        <f>'Estimates-Enterprise'!F31</f>
        <v>300000</v>
      </c>
      <c r="J10">
        <f>'Estimates-Enterprise'!G31</f>
        <v>600000</v>
      </c>
      <c r="K10">
        <f>'Estimates-Large'!F31</f>
        <v>240000</v>
      </c>
      <c r="L10">
        <f>'Estimates-Large'!G31</f>
        <v>480000</v>
      </c>
      <c r="M10">
        <f>'Estimates-Medium'!F31</f>
        <v>60000</v>
      </c>
      <c r="N10">
        <f>'Estimates-Medium'!G31</f>
        <v>120000</v>
      </c>
      <c r="O10">
        <f>'Estimates-Small'!F31</f>
        <v>60000</v>
      </c>
      <c r="P10">
        <f>'Estimates-Small'!G31</f>
        <v>120000</v>
      </c>
    </row>
    <row r="11" spans="2:25" x14ac:dyDescent="0.25">
      <c r="B11" t="s">
        <v>0</v>
      </c>
    </row>
    <row r="12" spans="2:25" x14ac:dyDescent="0.25">
      <c r="C12" t="s">
        <v>87</v>
      </c>
      <c r="D12">
        <v>120000</v>
      </c>
      <c r="E12">
        <v>60000</v>
      </c>
      <c r="F12">
        <v>12000</v>
      </c>
      <c r="G12">
        <v>8000</v>
      </c>
      <c r="I12">
        <v>120000</v>
      </c>
      <c r="J12">
        <v>120000</v>
      </c>
      <c r="K12">
        <v>60000</v>
      </c>
      <c r="L12">
        <v>60000</v>
      </c>
      <c r="M12">
        <v>12000</v>
      </c>
      <c r="N12">
        <v>12000</v>
      </c>
      <c r="O12">
        <v>8000</v>
      </c>
      <c r="P12">
        <v>8000</v>
      </c>
      <c r="R12">
        <v>20561000</v>
      </c>
      <c r="S12">
        <v>100876000</v>
      </c>
      <c r="T12">
        <v>228050</v>
      </c>
      <c r="U12">
        <v>543800</v>
      </c>
      <c r="V12">
        <v>31055</v>
      </c>
      <c r="W12">
        <v>42855</v>
      </c>
      <c r="X12">
        <v>5555</v>
      </c>
      <c r="Y12">
        <v>8605</v>
      </c>
    </row>
    <row r="13" spans="2:25" x14ac:dyDescent="0.25">
      <c r="C13" t="s">
        <v>88</v>
      </c>
      <c r="D13">
        <v>120000</v>
      </c>
      <c r="E13">
        <v>60000</v>
      </c>
      <c r="F13">
        <v>32000</v>
      </c>
      <c r="G13">
        <v>12000</v>
      </c>
    </row>
    <row r="14" spans="2:25" x14ac:dyDescent="0.25">
      <c r="C14" t="s">
        <v>89</v>
      </c>
      <c r="D14">
        <v>30000</v>
      </c>
      <c r="E14">
        <v>15000</v>
      </c>
      <c r="F14">
        <v>5000</v>
      </c>
      <c r="G14">
        <v>1000</v>
      </c>
    </row>
    <row r="15" spans="2:25" x14ac:dyDescent="0.25">
      <c r="C15" t="s">
        <v>104</v>
      </c>
      <c r="D15">
        <v>10000000</v>
      </c>
      <c r="E15">
        <v>1000000</v>
      </c>
      <c r="F15">
        <v>500000</v>
      </c>
      <c r="G15">
        <v>250000</v>
      </c>
      <c r="I15">
        <f>'Estimates-Enterprise'!M10+'Estimates-Enterprise'!M16+'Estimates-Enterprise'!M23</f>
        <v>1766400</v>
      </c>
      <c r="J15">
        <f>'Estimates-Enterprise'!N10+'Estimates-Enterprise'!N16+'Estimates-Enterprise'!N23</f>
        <v>2745600</v>
      </c>
      <c r="K15">
        <f>'Estimates-Large'!M10+'Estimates-Large'!M16+'Estimates-Large'!M23</f>
        <v>824400</v>
      </c>
      <c r="L15">
        <f>'Estimates-Large'!N10+'Estimates-Large'!N16+'Estimates-Large'!N23</f>
        <v>1316400</v>
      </c>
      <c r="M15">
        <f>'Estimates-Medium'!M10+'Estimates-Medium'!M16+'Estimates-Medium'!M23</f>
        <v>652800</v>
      </c>
      <c r="N15">
        <f>'Estimates-Medium'!N10+'Estimates-Medium'!N16+'Estimates-Medium'!N23</f>
        <v>1075200</v>
      </c>
      <c r="O15">
        <f>'Estimates-Small'!M10+'Estimates-Small'!M16+'Estimates-Small'!M23</f>
        <v>422400</v>
      </c>
      <c r="P15">
        <f>'Estimates-Small'!N10+'Estimates-Small'!N16+'Estimates-Small'!N23</f>
        <v>672000</v>
      </c>
    </row>
    <row r="16" spans="2:25" x14ac:dyDescent="0.25">
      <c r="C16" t="s">
        <v>102</v>
      </c>
      <c r="D16" s="7">
        <f>SUM(D12:D15)</f>
        <v>10270000</v>
      </c>
      <c r="E16" s="7">
        <f>SUM(E12:E15)</f>
        <v>1135000</v>
      </c>
      <c r="F16" s="7">
        <f>SUM(F12:F15)</f>
        <v>549000</v>
      </c>
      <c r="G16" s="7">
        <f>SUM(G12:G15)</f>
        <v>271000</v>
      </c>
      <c r="H16" s="7"/>
      <c r="I16" s="8">
        <f t="shared" ref="I16:P16" si="1">SUM(I12:I15)</f>
        <v>1886400</v>
      </c>
      <c r="J16" s="8">
        <f t="shared" si="1"/>
        <v>2865600</v>
      </c>
      <c r="K16" s="8">
        <f t="shared" si="1"/>
        <v>884400</v>
      </c>
      <c r="L16" s="8">
        <f t="shared" si="1"/>
        <v>1376400</v>
      </c>
      <c r="M16" s="8">
        <f t="shared" si="1"/>
        <v>664800</v>
      </c>
      <c r="N16" s="8">
        <f t="shared" si="1"/>
        <v>1087200</v>
      </c>
      <c r="O16" s="8">
        <f t="shared" si="1"/>
        <v>430400</v>
      </c>
      <c r="P16" s="8">
        <f t="shared" si="1"/>
        <v>680000</v>
      </c>
    </row>
    <row r="17" spans="2:25" x14ac:dyDescent="0.25">
      <c r="B17" t="s">
        <v>1</v>
      </c>
    </row>
    <row r="18" spans="2:25" x14ac:dyDescent="0.25">
      <c r="C18" t="s">
        <v>90</v>
      </c>
      <c r="D18">
        <v>36000</v>
      </c>
      <c r="E18">
        <v>15000</v>
      </c>
      <c r="F18">
        <v>5000</v>
      </c>
      <c r="G18">
        <v>1000</v>
      </c>
      <c r="I18">
        <v>36000</v>
      </c>
      <c r="J18">
        <v>36000</v>
      </c>
      <c r="K18">
        <v>15000</v>
      </c>
      <c r="L18">
        <v>15000</v>
      </c>
      <c r="M18">
        <v>5000</v>
      </c>
      <c r="N18">
        <v>5000</v>
      </c>
      <c r="O18">
        <v>1000</v>
      </c>
      <c r="P18">
        <v>1000</v>
      </c>
      <c r="R18">
        <v>1000000</v>
      </c>
      <c r="S18">
        <v>10000000</v>
      </c>
      <c r="T18">
        <v>100000</v>
      </c>
      <c r="U18">
        <v>750000</v>
      </c>
      <c r="V18">
        <v>10000</v>
      </c>
      <c r="W18">
        <v>40000</v>
      </c>
      <c r="X18">
        <v>1000</v>
      </c>
      <c r="Y18">
        <v>2500</v>
      </c>
    </row>
    <row r="19" spans="2:25" x14ac:dyDescent="0.25">
      <c r="C19" t="s">
        <v>91</v>
      </c>
      <c r="D19">
        <v>100000</v>
      </c>
      <c r="E19">
        <v>60000</v>
      </c>
      <c r="F19">
        <v>12000</v>
      </c>
      <c r="G19">
        <v>5000</v>
      </c>
    </row>
    <row r="20" spans="2:25" x14ac:dyDescent="0.25">
      <c r="C20" t="s">
        <v>92</v>
      </c>
      <c r="D20">
        <v>100000</v>
      </c>
      <c r="E20">
        <v>60000</v>
      </c>
      <c r="F20">
        <v>12000</v>
      </c>
      <c r="G20">
        <v>3000</v>
      </c>
    </row>
    <row r="21" spans="2:25" x14ac:dyDescent="0.25">
      <c r="C21" t="s">
        <v>93</v>
      </c>
      <c r="D21">
        <v>400000</v>
      </c>
      <c r="E21">
        <v>65000</v>
      </c>
      <c r="F21">
        <v>35000</v>
      </c>
      <c r="G21">
        <v>16000</v>
      </c>
      <c r="I21">
        <f>'Estimates-Enterprise'!T10+'Estimates-Enterprise'!T16+'Estimates-Enterprise'!T23</f>
        <v>396000</v>
      </c>
      <c r="J21">
        <f>'Estimates-Enterprise'!U10+'Estimates-Enterprise'!U16+'Estimates-Enterprise'!U23</f>
        <v>619200</v>
      </c>
      <c r="K21">
        <f>'Estimates-Large'!T9+'Estimates-Large'!T16+'Estimates-Large'!T23</f>
        <v>253200</v>
      </c>
      <c r="L21">
        <f>'Estimates-Large'!U10+'Estimates-Large'!U16+'Estimates-Large'!U23</f>
        <v>382800</v>
      </c>
      <c r="M21">
        <f>'Estimates-Medium'!T10+'Estimates-Medium'!T16+'Estimates-Medium'!T23</f>
        <v>267600</v>
      </c>
      <c r="N21">
        <f>'Estimates-Medium'!U10+'Estimates-Medium'!U16+'Estimates-Medium'!U23</f>
        <v>414000</v>
      </c>
      <c r="O21">
        <f>'Estimates-Small'!T10+'Estimates-Small'!T16+'Estimates-Small'!T23</f>
        <v>171600</v>
      </c>
      <c r="P21">
        <f>'Estimates-Small'!U10+'Estimates-Small'!U16+'Estimates-Small'!U23</f>
        <v>260400</v>
      </c>
    </row>
    <row r="22" spans="2:25" x14ac:dyDescent="0.25">
      <c r="C22" t="s">
        <v>101</v>
      </c>
      <c r="D22">
        <f>SUM(D18:D21)</f>
        <v>636000</v>
      </c>
      <c r="E22">
        <f>SUM(E18:E21)</f>
        <v>200000</v>
      </c>
      <c r="F22">
        <f>SUM(F18:F21)</f>
        <v>64000</v>
      </c>
      <c r="G22">
        <f>SUM(G18:G21)</f>
        <v>25000</v>
      </c>
      <c r="I22" s="8">
        <f t="shared" ref="I22:P22" si="2">SUM(I18:I21)</f>
        <v>432000</v>
      </c>
      <c r="J22" s="8">
        <f t="shared" si="2"/>
        <v>655200</v>
      </c>
      <c r="K22" s="8">
        <f t="shared" si="2"/>
        <v>268200</v>
      </c>
      <c r="L22" s="8">
        <f t="shared" si="2"/>
        <v>397800</v>
      </c>
      <c r="M22" s="8">
        <f t="shared" si="2"/>
        <v>272600</v>
      </c>
      <c r="N22" s="8">
        <f t="shared" si="2"/>
        <v>419000</v>
      </c>
      <c r="O22" s="8">
        <f t="shared" si="2"/>
        <v>172600</v>
      </c>
      <c r="P22" s="8">
        <f t="shared" si="2"/>
        <v>261400</v>
      </c>
    </row>
    <row r="23" spans="2:25" x14ac:dyDescent="0.25">
      <c r="B23" t="s">
        <v>94</v>
      </c>
    </row>
    <row r="24" spans="2:25" x14ac:dyDescent="0.25">
      <c r="C24" t="s">
        <v>95</v>
      </c>
      <c r="D24">
        <v>60000</v>
      </c>
      <c r="E24">
        <v>10000</v>
      </c>
      <c r="F24">
        <v>5000</v>
      </c>
      <c r="G24">
        <v>1000</v>
      </c>
      <c r="I24">
        <v>60000</v>
      </c>
      <c r="J24">
        <v>60000</v>
      </c>
      <c r="K24">
        <v>10000</v>
      </c>
      <c r="L24">
        <v>10000</v>
      </c>
      <c r="M24">
        <v>5000</v>
      </c>
      <c r="N24">
        <v>5000</v>
      </c>
      <c r="O24">
        <v>1000</v>
      </c>
      <c r="P24">
        <v>1000</v>
      </c>
    </row>
    <row r="25" spans="2:25" x14ac:dyDescent="0.25">
      <c r="C25" t="s">
        <v>96</v>
      </c>
      <c r="D25">
        <v>60000</v>
      </c>
      <c r="E25">
        <v>10000</v>
      </c>
      <c r="F25">
        <v>5000</v>
      </c>
      <c r="G25">
        <v>1000</v>
      </c>
    </row>
    <row r="26" spans="2:25" x14ac:dyDescent="0.25">
      <c r="C26" t="s">
        <v>97</v>
      </c>
      <c r="D26">
        <v>60000</v>
      </c>
      <c r="E26">
        <v>10000</v>
      </c>
      <c r="F26">
        <v>5000</v>
      </c>
      <c r="G26">
        <v>1000</v>
      </c>
    </row>
    <row r="27" spans="2:25" x14ac:dyDescent="0.25">
      <c r="C27" t="s">
        <v>98</v>
      </c>
      <c r="D27">
        <v>25000</v>
      </c>
      <c r="E27">
        <v>2500</v>
      </c>
      <c r="F27">
        <v>1500</v>
      </c>
      <c r="G27">
        <v>500</v>
      </c>
    </row>
    <row r="28" spans="2:25" x14ac:dyDescent="0.25">
      <c r="C28" t="s">
        <v>99</v>
      </c>
      <c r="D28">
        <v>100000</v>
      </c>
      <c r="E28">
        <v>55000</v>
      </c>
      <c r="F28">
        <v>25000</v>
      </c>
      <c r="G28">
        <v>15000</v>
      </c>
      <c r="I28">
        <v>100000</v>
      </c>
      <c r="J28">
        <v>100000</v>
      </c>
      <c r="K28">
        <v>55000</v>
      </c>
      <c r="L28">
        <v>55000</v>
      </c>
      <c r="M28">
        <v>25000</v>
      </c>
      <c r="N28">
        <v>25000</v>
      </c>
      <c r="O28">
        <v>15000</v>
      </c>
      <c r="P28">
        <v>15000</v>
      </c>
    </row>
    <row r="29" spans="2:25" x14ac:dyDescent="0.25">
      <c r="C29" t="s">
        <v>100</v>
      </c>
      <c r="D29">
        <f>(D24-D25)+D26+D27+D28</f>
        <v>185000</v>
      </c>
      <c r="E29">
        <f>(E24-E25)+E26+E27+E28</f>
        <v>67500</v>
      </c>
      <c r="F29">
        <f>(F24-F25)+F26+F27+F28</f>
        <v>31500</v>
      </c>
      <c r="G29">
        <f>(G24-G25)+G26+G27+G28</f>
        <v>16500</v>
      </c>
      <c r="I29" s="8">
        <f t="shared" ref="I29:P29" si="3">SUM(I24:I28)</f>
        <v>160000</v>
      </c>
      <c r="J29" s="8">
        <f t="shared" si="3"/>
        <v>160000</v>
      </c>
      <c r="K29" s="8">
        <f t="shared" si="3"/>
        <v>65000</v>
      </c>
      <c r="L29" s="8">
        <f t="shared" si="3"/>
        <v>65000</v>
      </c>
      <c r="M29" s="8">
        <f t="shared" si="3"/>
        <v>30000</v>
      </c>
      <c r="N29" s="8">
        <f t="shared" si="3"/>
        <v>30000</v>
      </c>
      <c r="O29" s="8">
        <f t="shared" si="3"/>
        <v>16000</v>
      </c>
      <c r="P29" s="8">
        <f t="shared" si="3"/>
        <v>16000</v>
      </c>
    </row>
    <row r="30" spans="2:25" x14ac:dyDescent="0.25">
      <c r="C30" s="8" t="s">
        <v>108</v>
      </c>
      <c r="D30" s="8">
        <f t="shared" ref="D30:F30" si="4">(SUM(D3:D7)+SUM(D12:D14)+SUM(D18:D20)+D24+D27+D26)-D25</f>
        <v>2631000</v>
      </c>
      <c r="E30" s="8">
        <f t="shared" si="4"/>
        <v>532500</v>
      </c>
      <c r="F30" s="8">
        <f t="shared" si="4"/>
        <v>197500</v>
      </c>
      <c r="G30" s="8">
        <f>(SUM(G3:G7)+SUM(G12:G14)+SUM(G18:G20)+G24+G27+G26)-G25</f>
        <v>76500</v>
      </c>
      <c r="H30" s="8" t="s">
        <v>107</v>
      </c>
      <c r="I30" s="8">
        <f>'Estimates-Enterprise'!P27</f>
        <v>2923200</v>
      </c>
      <c r="J30" s="8">
        <f>'Estimates-Enterprise'!P28</f>
        <v>4687200</v>
      </c>
      <c r="K30" s="8">
        <f>'Estimates-Large'!P27</f>
        <v>1790400</v>
      </c>
      <c r="L30" s="8">
        <f>'Estimates-Large'!P28</f>
        <v>2971200</v>
      </c>
      <c r="M30" s="8">
        <f>'Estimates-Medium'!P27</f>
        <v>1498800</v>
      </c>
      <c r="N30" s="8">
        <f>'Estimates-Medium'!P28</f>
        <v>2454000</v>
      </c>
      <c r="O30" s="8">
        <f>'Estimates-Small'!P27</f>
        <v>999600</v>
      </c>
      <c r="P30" s="8">
        <f>'Estimates-Small'!P28</f>
        <v>1590000</v>
      </c>
      <c r="Q30" s="8" t="s">
        <v>108</v>
      </c>
      <c r="R30" s="8">
        <f>R3+R12+R18</f>
        <v>21655120</v>
      </c>
      <c r="S30" s="8">
        <f>S3+S12+S18</f>
        <v>111086490</v>
      </c>
      <c r="T30" s="8">
        <f t="shared" ref="T30:U30" si="5">T3+T12+T18</f>
        <v>332870</v>
      </c>
      <c r="U30" s="8">
        <f t="shared" si="5"/>
        <v>1304790</v>
      </c>
      <c r="V30" s="8">
        <f>V3+V12+V18</f>
        <v>45875</v>
      </c>
      <c r="W30" s="8">
        <f>W3+W12+W18</f>
        <v>93605</v>
      </c>
      <c r="X30" s="8">
        <f>X3+X12+X18</f>
        <v>9495</v>
      </c>
      <c r="Y30" s="8">
        <f t="shared" ref="Y30" si="6">Y3+Y12+Y18</f>
        <v>17745</v>
      </c>
    </row>
    <row r="33" spans="3:16" x14ac:dyDescent="0.25">
      <c r="C33" t="s">
        <v>109</v>
      </c>
      <c r="I33" s="8">
        <f t="shared" ref="I33:P33" si="7">I30+R30</f>
        <v>24578320</v>
      </c>
      <c r="J33" s="8">
        <f t="shared" si="7"/>
        <v>115773690</v>
      </c>
      <c r="K33" s="8">
        <f t="shared" si="7"/>
        <v>2123270</v>
      </c>
      <c r="L33" s="8">
        <f t="shared" si="7"/>
        <v>4275990</v>
      </c>
      <c r="M33" s="8">
        <f t="shared" si="7"/>
        <v>1544675</v>
      </c>
      <c r="N33" s="8">
        <f t="shared" si="7"/>
        <v>2547605</v>
      </c>
      <c r="O33" s="8">
        <f t="shared" si="7"/>
        <v>1009095</v>
      </c>
      <c r="P33" s="8">
        <f t="shared" si="7"/>
        <v>1607745</v>
      </c>
    </row>
    <row r="34" spans="3:16" x14ac:dyDescent="0.25">
      <c r="C34" t="s">
        <v>110</v>
      </c>
      <c r="I34" s="11">
        <f>D9+D16+D22+D29</f>
        <v>13581000</v>
      </c>
      <c r="J34" s="11"/>
      <c r="K34" s="11">
        <f>E9+E16+E22+E29</f>
        <v>1662500</v>
      </c>
      <c r="L34" s="11"/>
      <c r="M34" s="11">
        <f>F9+F16+F22+F29</f>
        <v>765500</v>
      </c>
      <c r="N34" s="11"/>
      <c r="O34" s="11">
        <f>G9+G16+G22+G29</f>
        <v>365500</v>
      </c>
      <c r="P34" s="11"/>
    </row>
  </sheetData>
  <mergeCells count="14">
    <mergeCell ref="R1:V1"/>
    <mergeCell ref="R2:S2"/>
    <mergeCell ref="T2:U2"/>
    <mergeCell ref="V2:W2"/>
    <mergeCell ref="I1:P1"/>
    <mergeCell ref="X2:Y2"/>
    <mergeCell ref="O34:P34"/>
    <mergeCell ref="I2:J2"/>
    <mergeCell ref="K2:L2"/>
    <mergeCell ref="M2:N2"/>
    <mergeCell ref="O2:P2"/>
    <mergeCell ref="M34:N34"/>
    <mergeCell ref="K34:L34"/>
    <mergeCell ref="I34:J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BB69-3A32-4BC6-BCB0-83F02DDA6AA2}">
  <dimension ref="A2:I43"/>
  <sheetViews>
    <sheetView workbookViewId="0">
      <selection activeCell="H19" sqref="H19"/>
    </sheetView>
  </sheetViews>
  <sheetFormatPr defaultRowHeight="15" x14ac:dyDescent="0.25"/>
  <cols>
    <col min="1" max="1" width="44.85546875" bestFit="1" customWidth="1"/>
    <col min="2" max="2" width="28.7109375" bestFit="1" customWidth="1"/>
    <col min="3" max="3" width="12.42578125" customWidth="1"/>
    <col min="4" max="4" width="13.42578125" customWidth="1"/>
    <col min="5" max="5" width="6" bestFit="1" customWidth="1"/>
    <col min="6" max="6" width="12.85546875" bestFit="1" customWidth="1"/>
    <col min="8" max="8" width="44" bestFit="1" customWidth="1"/>
    <col min="9" max="9" width="11" bestFit="1" customWidth="1"/>
    <col min="11" max="11" width="10.140625" bestFit="1" customWidth="1"/>
    <col min="14" max="14" width="12.28515625" customWidth="1"/>
    <col min="16" max="16" width="13.85546875" bestFit="1" customWidth="1"/>
    <col min="18" max="18" width="19.140625" bestFit="1" customWidth="1"/>
  </cols>
  <sheetData>
    <row r="2" spans="1:9" x14ac:dyDescent="0.25">
      <c r="A2" t="s">
        <v>28</v>
      </c>
    </row>
    <row r="3" spans="1:9" x14ac:dyDescent="0.25">
      <c r="A3" s="1" t="s">
        <v>29</v>
      </c>
      <c r="B3" s="1" t="s">
        <v>30</v>
      </c>
      <c r="C3" s="1" t="s">
        <v>31</v>
      </c>
      <c r="D3" s="2" t="s">
        <v>32</v>
      </c>
      <c r="E3" s="13" t="s">
        <v>33</v>
      </c>
      <c r="F3" s="13"/>
      <c r="H3" t="s">
        <v>70</v>
      </c>
      <c r="I3">
        <v>1000000000</v>
      </c>
    </row>
    <row r="4" spans="1:9" x14ac:dyDescent="0.25">
      <c r="A4" t="s">
        <v>34</v>
      </c>
      <c r="B4" t="s">
        <v>35</v>
      </c>
      <c r="C4">
        <f>I3*I4</f>
        <v>600000000</v>
      </c>
      <c r="D4" s="5">
        <v>0.65</v>
      </c>
      <c r="F4">
        <f>C4*D4</f>
        <v>390000000</v>
      </c>
      <c r="H4" t="s">
        <v>71</v>
      </c>
      <c r="I4" s="4">
        <v>0.6</v>
      </c>
    </row>
    <row r="5" spans="1:9" x14ac:dyDescent="0.25">
      <c r="A5" t="s">
        <v>36</v>
      </c>
      <c r="B5" t="s">
        <v>37</v>
      </c>
      <c r="C5">
        <f>C4*I5</f>
        <v>390000000</v>
      </c>
      <c r="D5" s="5">
        <v>0.06</v>
      </c>
      <c r="F5">
        <f t="shared" ref="F5:F8" si="0">C5*D5</f>
        <v>23400000</v>
      </c>
      <c r="H5" t="s">
        <v>37</v>
      </c>
      <c r="I5" s="4">
        <v>0.65</v>
      </c>
    </row>
    <row r="6" spans="1:9" x14ac:dyDescent="0.25">
      <c r="A6" t="s">
        <v>38</v>
      </c>
      <c r="B6" t="s">
        <v>39</v>
      </c>
      <c r="C6">
        <f>C4*I6</f>
        <v>90000000</v>
      </c>
      <c r="D6" s="5">
        <v>0.02</v>
      </c>
      <c r="F6">
        <f t="shared" si="0"/>
        <v>1800000</v>
      </c>
      <c r="H6" t="s">
        <v>39</v>
      </c>
      <c r="I6" s="4">
        <v>0.15</v>
      </c>
    </row>
    <row r="7" spans="1:9" x14ac:dyDescent="0.25">
      <c r="A7" t="s">
        <v>40</v>
      </c>
      <c r="B7" t="s">
        <v>41</v>
      </c>
      <c r="C7">
        <f>C4*I7*I8</f>
        <v>30000000</v>
      </c>
      <c r="D7" s="5">
        <v>3.5000000000000003E-2</v>
      </c>
      <c r="F7">
        <f t="shared" si="0"/>
        <v>1050000</v>
      </c>
      <c r="H7" t="s">
        <v>41</v>
      </c>
      <c r="I7" s="4">
        <v>0.1</v>
      </c>
    </row>
    <row r="8" spans="1:9" x14ac:dyDescent="0.25">
      <c r="A8" t="s">
        <v>42</v>
      </c>
      <c r="B8" t="s">
        <v>41</v>
      </c>
      <c r="C8">
        <f>C4*I7*I8</f>
        <v>30000000</v>
      </c>
      <c r="D8" s="5">
        <v>0.05</v>
      </c>
      <c r="F8">
        <f t="shared" si="0"/>
        <v>1500000</v>
      </c>
      <c r="H8" t="s">
        <v>72</v>
      </c>
      <c r="I8">
        <v>0.5</v>
      </c>
    </row>
    <row r="9" spans="1:9" x14ac:dyDescent="0.25">
      <c r="D9" s="3"/>
      <c r="H9" t="s">
        <v>46</v>
      </c>
      <c r="I9" s="4">
        <v>0.3</v>
      </c>
    </row>
    <row r="10" spans="1:9" x14ac:dyDescent="0.25">
      <c r="A10" t="s">
        <v>43</v>
      </c>
      <c r="C10">
        <v>20</v>
      </c>
      <c r="D10" s="3">
        <v>50000</v>
      </c>
      <c r="E10">
        <v>12</v>
      </c>
      <c r="F10">
        <f>C10*D10*E10</f>
        <v>12000000</v>
      </c>
      <c r="H10" t="s">
        <v>64</v>
      </c>
      <c r="I10" s="4">
        <v>0.2</v>
      </c>
    </row>
    <row r="11" spans="1:9" x14ac:dyDescent="0.25">
      <c r="D11" s="3"/>
      <c r="H11" t="s">
        <v>57</v>
      </c>
      <c r="I11" s="4">
        <v>0.1</v>
      </c>
    </row>
    <row r="12" spans="1:9" x14ac:dyDescent="0.25">
      <c r="D12" s="3"/>
      <c r="F12">
        <f>SUM(F4:F11)</f>
        <v>429750000</v>
      </c>
      <c r="H12" t="s">
        <v>61</v>
      </c>
      <c r="I12" s="4">
        <v>0.05</v>
      </c>
    </row>
    <row r="13" spans="1:9" x14ac:dyDescent="0.25">
      <c r="D13" s="3"/>
      <c r="H13" t="s">
        <v>76</v>
      </c>
      <c r="I13" s="4">
        <v>0.15</v>
      </c>
    </row>
    <row r="14" spans="1:9" x14ac:dyDescent="0.25">
      <c r="A14" t="s">
        <v>44</v>
      </c>
      <c r="D14" s="3"/>
      <c r="H14" t="s">
        <v>73</v>
      </c>
    </row>
    <row r="15" spans="1:9" x14ac:dyDescent="0.25">
      <c r="A15" s="1" t="s">
        <v>29</v>
      </c>
      <c r="B15" s="1" t="s">
        <v>30</v>
      </c>
      <c r="C15" s="1" t="s">
        <v>31</v>
      </c>
      <c r="D15" s="2" t="s">
        <v>32</v>
      </c>
      <c r="E15" s="13" t="s">
        <v>33</v>
      </c>
      <c r="F15" s="13"/>
      <c r="H15">
        <f>F43+F34+F24+F12</f>
        <v>980850000</v>
      </c>
    </row>
    <row r="16" spans="1:9" x14ac:dyDescent="0.25">
      <c r="A16" t="s">
        <v>45</v>
      </c>
      <c r="B16" t="s">
        <v>46</v>
      </c>
      <c r="C16">
        <f>C4*I9</f>
        <v>180000000</v>
      </c>
      <c r="D16" s="5">
        <v>0.75</v>
      </c>
      <c r="F16">
        <f>C16*D16</f>
        <v>135000000</v>
      </c>
    </row>
    <row r="17" spans="1:6" x14ac:dyDescent="0.25">
      <c r="A17" t="s">
        <v>47</v>
      </c>
      <c r="B17" t="s">
        <v>46</v>
      </c>
      <c r="C17">
        <f>C4*I9</f>
        <v>180000000</v>
      </c>
      <c r="D17" s="5">
        <v>0.25</v>
      </c>
      <c r="F17">
        <f t="shared" ref="F17:F22" si="1">C17*D17</f>
        <v>45000000</v>
      </c>
    </row>
    <row r="18" spans="1:6" x14ac:dyDescent="0.25">
      <c r="A18" t="s">
        <v>48</v>
      </c>
      <c r="B18" t="s">
        <v>46</v>
      </c>
      <c r="C18">
        <f>C4*I9</f>
        <v>180000000</v>
      </c>
      <c r="D18" s="5">
        <v>0.25</v>
      </c>
      <c r="F18">
        <f t="shared" si="1"/>
        <v>45000000</v>
      </c>
    </row>
    <row r="19" spans="1:6" x14ac:dyDescent="0.25">
      <c r="A19" t="s">
        <v>49</v>
      </c>
      <c r="B19" t="s">
        <v>39</v>
      </c>
      <c r="C19">
        <f>C4*I6</f>
        <v>90000000</v>
      </c>
      <c r="D19" s="5">
        <v>0.05</v>
      </c>
      <c r="F19">
        <f t="shared" si="1"/>
        <v>4500000</v>
      </c>
    </row>
    <row r="20" spans="1:6" x14ac:dyDescent="0.25">
      <c r="A20" t="s">
        <v>50</v>
      </c>
      <c r="B20" t="s">
        <v>51</v>
      </c>
      <c r="C20">
        <f>C4*I7*I8</f>
        <v>30000000</v>
      </c>
      <c r="D20" s="5">
        <v>0.11</v>
      </c>
      <c r="F20">
        <f t="shared" si="1"/>
        <v>3300000</v>
      </c>
    </row>
    <row r="21" spans="1:6" x14ac:dyDescent="0.25">
      <c r="A21" t="s">
        <v>52</v>
      </c>
      <c r="B21" t="s">
        <v>46</v>
      </c>
      <c r="C21">
        <f>C4*I9</f>
        <v>180000000</v>
      </c>
      <c r="D21" s="5">
        <v>0.2</v>
      </c>
      <c r="F21">
        <f t="shared" si="1"/>
        <v>36000000</v>
      </c>
    </row>
    <row r="22" spans="1:6" x14ac:dyDescent="0.25">
      <c r="A22" t="s">
        <v>53</v>
      </c>
      <c r="B22" t="s">
        <v>46</v>
      </c>
      <c r="C22">
        <f>C4*I9</f>
        <v>180000000</v>
      </c>
      <c r="D22" s="5">
        <v>0.2</v>
      </c>
      <c r="F22">
        <f t="shared" si="1"/>
        <v>36000000</v>
      </c>
    </row>
    <row r="24" spans="1:6" x14ac:dyDescent="0.25">
      <c r="F24">
        <f>SUM(F16:F23)</f>
        <v>304800000</v>
      </c>
    </row>
    <row r="26" spans="1:6" x14ac:dyDescent="0.25">
      <c r="A26" t="s">
        <v>54</v>
      </c>
      <c r="D26" s="3"/>
    </row>
    <row r="27" spans="1:6" x14ac:dyDescent="0.25">
      <c r="A27" s="1" t="s">
        <v>29</v>
      </c>
      <c r="B27" s="1" t="s">
        <v>30</v>
      </c>
      <c r="C27" s="1" t="s">
        <v>31</v>
      </c>
      <c r="D27" s="2" t="s">
        <v>32</v>
      </c>
      <c r="E27" s="13" t="s">
        <v>33</v>
      </c>
      <c r="F27" s="13"/>
    </row>
    <row r="28" spans="1:6" x14ac:dyDescent="0.25">
      <c r="A28" t="s">
        <v>56</v>
      </c>
      <c r="B28" t="s">
        <v>57</v>
      </c>
      <c r="C28">
        <f>C4*I11</f>
        <v>60000000</v>
      </c>
      <c r="D28" s="5">
        <v>0.1</v>
      </c>
      <c r="F28">
        <f>C28*D28</f>
        <v>6000000</v>
      </c>
    </row>
    <row r="29" spans="1:6" x14ac:dyDescent="0.25">
      <c r="A29" t="s">
        <v>58</v>
      </c>
      <c r="B29" t="s">
        <v>35</v>
      </c>
      <c r="C29">
        <f>I3*I4</f>
        <v>600000000</v>
      </c>
      <c r="D29" s="5">
        <v>0.15</v>
      </c>
      <c r="F29">
        <f t="shared" ref="F29:F32" si="2">C29*D29</f>
        <v>90000000</v>
      </c>
    </row>
    <row r="30" spans="1:6" x14ac:dyDescent="0.25">
      <c r="A30" t="s">
        <v>59</v>
      </c>
      <c r="B30" t="s">
        <v>46</v>
      </c>
      <c r="C30">
        <f>C4*I9</f>
        <v>180000000</v>
      </c>
      <c r="D30" s="5">
        <v>0.08</v>
      </c>
      <c r="F30">
        <f t="shared" si="2"/>
        <v>14400000</v>
      </c>
    </row>
    <row r="31" spans="1:6" x14ac:dyDescent="0.25">
      <c r="A31" t="s">
        <v>60</v>
      </c>
      <c r="B31" t="s">
        <v>61</v>
      </c>
      <c r="C31">
        <f>C4*I12</f>
        <v>30000000</v>
      </c>
      <c r="D31" s="5">
        <v>0.2</v>
      </c>
      <c r="F31">
        <f t="shared" si="2"/>
        <v>6000000</v>
      </c>
    </row>
    <row r="32" spans="1:6" x14ac:dyDescent="0.25">
      <c r="A32" t="s">
        <v>62</v>
      </c>
      <c r="B32" t="s">
        <v>61</v>
      </c>
      <c r="C32">
        <f>C4*I12</f>
        <v>30000000</v>
      </c>
      <c r="D32" s="5">
        <v>0.15</v>
      </c>
      <c r="F32">
        <f t="shared" si="2"/>
        <v>4500000</v>
      </c>
    </row>
    <row r="33" spans="1:6" x14ac:dyDescent="0.25">
      <c r="D33" s="3"/>
    </row>
    <row r="34" spans="1:6" x14ac:dyDescent="0.25">
      <c r="F34">
        <f>SUM(F28:F33)</f>
        <v>120900000</v>
      </c>
    </row>
    <row r="35" spans="1:6" x14ac:dyDescent="0.25">
      <c r="B35" s="1" t="s">
        <v>30</v>
      </c>
      <c r="C35" s="1" t="s">
        <v>31</v>
      </c>
      <c r="D35" s="2" t="s">
        <v>32</v>
      </c>
      <c r="E35" s="13" t="s">
        <v>33</v>
      </c>
      <c r="F35" s="13"/>
    </row>
    <row r="36" spans="1:6" x14ac:dyDescent="0.25">
      <c r="A36" t="s">
        <v>63</v>
      </c>
    </row>
    <row r="37" spans="1:6" x14ac:dyDescent="0.25">
      <c r="A37" t="s">
        <v>65</v>
      </c>
      <c r="B37" t="s">
        <v>64</v>
      </c>
      <c r="C37">
        <f>C4*I10</f>
        <v>120000000</v>
      </c>
      <c r="D37" s="5">
        <v>0.15</v>
      </c>
      <c r="F37">
        <f>C37*D37</f>
        <v>18000000</v>
      </c>
    </row>
    <row r="38" spans="1:6" x14ac:dyDescent="0.25">
      <c r="A38" t="s">
        <v>66</v>
      </c>
      <c r="B38" t="s">
        <v>35</v>
      </c>
      <c r="C38">
        <f>I3*I4</f>
        <v>600000000</v>
      </c>
      <c r="D38" s="5">
        <v>0.14000000000000001</v>
      </c>
      <c r="F38">
        <f>C38*D38</f>
        <v>84000000.000000015</v>
      </c>
    </row>
    <row r="39" spans="1:6" x14ac:dyDescent="0.25">
      <c r="A39" t="s">
        <v>67</v>
      </c>
      <c r="D39" s="3"/>
    </row>
    <row r="40" spans="1:6" x14ac:dyDescent="0.25">
      <c r="A40" t="s">
        <v>68</v>
      </c>
      <c r="B40" t="s">
        <v>46</v>
      </c>
      <c r="C40">
        <f>C37*I13</f>
        <v>18000000</v>
      </c>
      <c r="D40" s="5">
        <v>0.3</v>
      </c>
      <c r="F40">
        <f t="shared" ref="F40:F41" si="3">C40*D40</f>
        <v>5400000</v>
      </c>
    </row>
    <row r="41" spans="1:6" x14ac:dyDescent="0.25">
      <c r="A41" t="s">
        <v>69</v>
      </c>
      <c r="B41" t="s">
        <v>64</v>
      </c>
      <c r="C41">
        <f>C4*I10</f>
        <v>120000000</v>
      </c>
      <c r="D41" s="5">
        <v>0.15</v>
      </c>
      <c r="F41">
        <f t="shared" si="3"/>
        <v>18000000</v>
      </c>
    </row>
    <row r="43" spans="1:6" x14ac:dyDescent="0.25">
      <c r="F43">
        <f>SUM(F37:F42)</f>
        <v>125400000.00000001</v>
      </c>
    </row>
  </sheetData>
  <mergeCells count="4">
    <mergeCell ref="E3:F3"/>
    <mergeCell ref="E15:F15"/>
    <mergeCell ref="E27:F27"/>
    <mergeCell ref="E35:F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9B97-794F-49D9-8E2D-5EE57C8B83C1}">
  <dimension ref="A2:I43"/>
  <sheetViews>
    <sheetView tabSelected="1" workbookViewId="0"/>
  </sheetViews>
  <sheetFormatPr defaultRowHeight="15" x14ac:dyDescent="0.25"/>
  <cols>
    <col min="1" max="1" width="44.85546875" bestFit="1" customWidth="1"/>
    <col min="2" max="2" width="28.7109375" bestFit="1" customWidth="1"/>
    <col min="3" max="3" width="12.42578125" customWidth="1"/>
    <col min="4" max="4" width="13.42578125" customWidth="1"/>
    <col min="5" max="5" width="6" bestFit="1" customWidth="1"/>
    <col min="6" max="6" width="12.85546875" bestFit="1" customWidth="1"/>
    <col min="8" max="8" width="39.7109375" bestFit="1" customWidth="1"/>
    <col min="9" max="9" width="10" bestFit="1" customWidth="1"/>
    <col min="12" max="12" width="10.140625" bestFit="1" customWidth="1"/>
    <col min="15" max="15" width="12.28515625" customWidth="1"/>
    <col min="17" max="17" width="13.85546875" bestFit="1" customWidth="1"/>
    <col min="19" max="19" width="19.140625" bestFit="1" customWidth="1"/>
    <col min="21" max="21" width="18" bestFit="1" customWidth="1"/>
  </cols>
  <sheetData>
    <row r="2" spans="1:9" x14ac:dyDescent="0.25">
      <c r="A2" t="s">
        <v>28</v>
      </c>
    </row>
    <row r="3" spans="1:9" x14ac:dyDescent="0.25">
      <c r="A3" s="1" t="s">
        <v>29</v>
      </c>
      <c r="B3" s="1" t="s">
        <v>30</v>
      </c>
      <c r="C3" s="1" t="s">
        <v>31</v>
      </c>
      <c r="D3" s="2" t="s">
        <v>32</v>
      </c>
      <c r="E3" s="13" t="s">
        <v>33</v>
      </c>
      <c r="F3" s="13"/>
      <c r="H3" t="s">
        <v>70</v>
      </c>
      <c r="I3">
        <v>100000000</v>
      </c>
    </row>
    <row r="4" spans="1:9" x14ac:dyDescent="0.25">
      <c r="A4" t="s">
        <v>34</v>
      </c>
      <c r="B4" t="s">
        <v>35</v>
      </c>
      <c r="C4">
        <f>I3*I4</f>
        <v>20000000</v>
      </c>
      <c r="D4" s="5">
        <v>0.6</v>
      </c>
      <c r="F4">
        <f>C4*D4</f>
        <v>12000000</v>
      </c>
      <c r="H4" t="s">
        <v>71</v>
      </c>
      <c r="I4" s="4">
        <v>0.2</v>
      </c>
    </row>
    <row r="5" spans="1:9" x14ac:dyDescent="0.25">
      <c r="A5" t="s">
        <v>36</v>
      </c>
      <c r="B5" t="s">
        <v>37</v>
      </c>
      <c r="C5">
        <f>C4*I5</f>
        <v>12000000</v>
      </c>
      <c r="D5" s="5">
        <v>0.05</v>
      </c>
      <c r="F5">
        <f t="shared" ref="F5:F8" si="0">C5*D5</f>
        <v>600000</v>
      </c>
      <c r="H5" t="s">
        <v>37</v>
      </c>
      <c r="I5" s="4">
        <v>0.6</v>
      </c>
    </row>
    <row r="6" spans="1:9" x14ac:dyDescent="0.25">
      <c r="A6" t="s">
        <v>38</v>
      </c>
      <c r="B6" t="s">
        <v>39</v>
      </c>
      <c r="C6">
        <f>C4*I6</f>
        <v>3000000</v>
      </c>
      <c r="D6" s="5">
        <v>0.02</v>
      </c>
      <c r="F6">
        <f t="shared" si="0"/>
        <v>60000</v>
      </c>
      <c r="H6" t="s">
        <v>39</v>
      </c>
      <c r="I6" s="4">
        <v>0.15</v>
      </c>
    </row>
    <row r="7" spans="1:9" x14ac:dyDescent="0.25">
      <c r="A7" t="s">
        <v>40</v>
      </c>
      <c r="B7" t="s">
        <v>41</v>
      </c>
      <c r="C7">
        <f>C4*I7*I8</f>
        <v>1000000</v>
      </c>
      <c r="D7" s="5">
        <v>0.03</v>
      </c>
      <c r="F7">
        <f t="shared" si="0"/>
        <v>30000</v>
      </c>
      <c r="H7" t="s">
        <v>41</v>
      </c>
      <c r="I7" s="4">
        <v>0.1</v>
      </c>
    </row>
    <row r="8" spans="1:9" x14ac:dyDescent="0.25">
      <c r="A8" t="s">
        <v>42</v>
      </c>
      <c r="B8" t="s">
        <v>41</v>
      </c>
      <c r="C8">
        <f>C4*I7*I8</f>
        <v>1000000</v>
      </c>
      <c r="D8" s="5">
        <v>0.08</v>
      </c>
      <c r="F8">
        <f t="shared" si="0"/>
        <v>80000</v>
      </c>
      <c r="H8" t="s">
        <v>72</v>
      </c>
      <c r="I8">
        <v>0.5</v>
      </c>
    </row>
    <row r="9" spans="1:9" x14ac:dyDescent="0.25">
      <c r="D9" s="3"/>
      <c r="H9" t="s">
        <v>46</v>
      </c>
      <c r="I9" s="4">
        <v>0.3</v>
      </c>
    </row>
    <row r="10" spans="1:9" x14ac:dyDescent="0.25">
      <c r="A10" t="s">
        <v>43</v>
      </c>
      <c r="C10">
        <v>20</v>
      </c>
      <c r="D10" s="3">
        <v>3000</v>
      </c>
      <c r="E10">
        <v>12</v>
      </c>
      <c r="F10">
        <f>C10*D10*E10</f>
        <v>720000</v>
      </c>
      <c r="H10" t="s">
        <v>64</v>
      </c>
      <c r="I10" s="4">
        <v>0.2</v>
      </c>
    </row>
    <row r="11" spans="1:9" x14ac:dyDescent="0.25">
      <c r="D11" s="3"/>
      <c r="H11" t="s">
        <v>57</v>
      </c>
      <c r="I11" s="4">
        <v>0.1</v>
      </c>
    </row>
    <row r="12" spans="1:9" x14ac:dyDescent="0.25">
      <c r="D12" s="3"/>
      <c r="F12">
        <f>SUM(F4:F11)</f>
        <v>13490000</v>
      </c>
      <c r="H12" t="s">
        <v>61</v>
      </c>
      <c r="I12" s="4">
        <v>0.05</v>
      </c>
    </row>
    <row r="13" spans="1:9" x14ac:dyDescent="0.25">
      <c r="D13" s="3"/>
      <c r="H13" t="s">
        <v>76</v>
      </c>
      <c r="I13" s="4">
        <v>0.15</v>
      </c>
    </row>
    <row r="14" spans="1:9" x14ac:dyDescent="0.25">
      <c r="A14" t="s">
        <v>44</v>
      </c>
      <c r="D14" s="3"/>
      <c r="H14" t="s">
        <v>74</v>
      </c>
    </row>
    <row r="15" spans="1:9" x14ac:dyDescent="0.25">
      <c r="A15" s="1" t="s">
        <v>29</v>
      </c>
      <c r="B15" s="1" t="s">
        <v>30</v>
      </c>
      <c r="C15" s="1" t="s">
        <v>31</v>
      </c>
      <c r="D15" s="2" t="s">
        <v>32</v>
      </c>
      <c r="E15" s="13" t="s">
        <v>33</v>
      </c>
      <c r="F15" s="13"/>
      <c r="H15">
        <f>F43+F34+F24+F12</f>
        <v>31350000</v>
      </c>
    </row>
    <row r="16" spans="1:9" x14ac:dyDescent="0.25">
      <c r="A16" t="s">
        <v>45</v>
      </c>
      <c r="B16" t="s">
        <v>46</v>
      </c>
      <c r="C16">
        <f>C4*I9</f>
        <v>6000000</v>
      </c>
      <c r="D16" s="5">
        <v>0.7</v>
      </c>
      <c r="F16">
        <f>C16*D16</f>
        <v>4200000</v>
      </c>
    </row>
    <row r="17" spans="1:6" x14ac:dyDescent="0.25">
      <c r="A17" t="s">
        <v>47</v>
      </c>
      <c r="B17" t="s">
        <v>46</v>
      </c>
      <c r="C17">
        <f>C4*I9</f>
        <v>6000000</v>
      </c>
      <c r="D17" s="5">
        <v>0.25</v>
      </c>
      <c r="F17">
        <f t="shared" ref="F17:F22" si="1">C17*D17</f>
        <v>1500000</v>
      </c>
    </row>
    <row r="18" spans="1:6" x14ac:dyDescent="0.25">
      <c r="A18" t="s">
        <v>48</v>
      </c>
      <c r="B18" t="s">
        <v>46</v>
      </c>
      <c r="C18">
        <f>C4*I9</f>
        <v>6000000</v>
      </c>
      <c r="D18" s="5">
        <v>0.25</v>
      </c>
      <c r="F18">
        <f t="shared" si="1"/>
        <v>1500000</v>
      </c>
    </row>
    <row r="19" spans="1:6" x14ac:dyDescent="0.25">
      <c r="A19" t="s">
        <v>49</v>
      </c>
      <c r="B19" t="s">
        <v>39</v>
      </c>
      <c r="C19">
        <f>C4*I6</f>
        <v>3000000</v>
      </c>
      <c r="D19" s="5">
        <v>0.05</v>
      </c>
      <c r="F19">
        <f t="shared" si="1"/>
        <v>150000</v>
      </c>
    </row>
    <row r="20" spans="1:6" x14ac:dyDescent="0.25">
      <c r="A20" t="s">
        <v>50</v>
      </c>
      <c r="B20" t="s">
        <v>51</v>
      </c>
      <c r="C20">
        <f>C4*I7*I8</f>
        <v>1000000</v>
      </c>
      <c r="D20" s="5">
        <v>0.11</v>
      </c>
      <c r="F20">
        <f t="shared" si="1"/>
        <v>110000</v>
      </c>
    </row>
    <row r="21" spans="1:6" x14ac:dyDescent="0.25">
      <c r="A21" t="s">
        <v>52</v>
      </c>
      <c r="B21" t="s">
        <v>46</v>
      </c>
      <c r="C21">
        <f>C4*I9</f>
        <v>6000000</v>
      </c>
      <c r="D21" s="5">
        <v>0.2</v>
      </c>
      <c r="F21">
        <f t="shared" si="1"/>
        <v>1200000</v>
      </c>
    </row>
    <row r="22" spans="1:6" x14ac:dyDescent="0.25">
      <c r="A22" t="s">
        <v>53</v>
      </c>
      <c r="B22" t="s">
        <v>46</v>
      </c>
      <c r="C22">
        <f>C4*I9</f>
        <v>6000000</v>
      </c>
      <c r="D22" s="5">
        <v>0.2</v>
      </c>
      <c r="F22">
        <f t="shared" si="1"/>
        <v>1200000</v>
      </c>
    </row>
    <row r="24" spans="1:6" x14ac:dyDescent="0.25">
      <c r="F24">
        <f>SUM(F16:F23)</f>
        <v>9860000</v>
      </c>
    </row>
    <row r="26" spans="1:6" x14ac:dyDescent="0.25">
      <c r="A26" t="s">
        <v>54</v>
      </c>
      <c r="D26" s="3"/>
    </row>
    <row r="27" spans="1:6" x14ac:dyDescent="0.25">
      <c r="A27" s="1" t="s">
        <v>29</v>
      </c>
      <c r="B27" s="1" t="s">
        <v>30</v>
      </c>
      <c r="C27" s="1" t="s">
        <v>31</v>
      </c>
      <c r="D27" s="2" t="s">
        <v>32</v>
      </c>
      <c r="E27" s="13" t="s">
        <v>33</v>
      </c>
      <c r="F27" s="13"/>
    </row>
    <row r="28" spans="1:6" x14ac:dyDescent="0.25">
      <c r="A28" t="s">
        <v>56</v>
      </c>
      <c r="B28" t="s">
        <v>57</v>
      </c>
      <c r="C28">
        <f>C4*I11</f>
        <v>2000000</v>
      </c>
      <c r="D28" s="5">
        <v>0.1</v>
      </c>
      <c r="F28">
        <f>C28*D28</f>
        <v>200000</v>
      </c>
    </row>
    <row r="29" spans="1:6" x14ac:dyDescent="0.25">
      <c r="A29" t="s">
        <v>58</v>
      </c>
      <c r="B29" t="s">
        <v>35</v>
      </c>
      <c r="C29">
        <f>I3*I4</f>
        <v>20000000</v>
      </c>
      <c r="D29" s="5">
        <v>0.14000000000000001</v>
      </c>
      <c r="F29">
        <f t="shared" ref="F29:F32" si="2">C29*D29</f>
        <v>2800000.0000000005</v>
      </c>
    </row>
    <row r="30" spans="1:6" x14ac:dyDescent="0.25">
      <c r="A30" t="s">
        <v>59</v>
      </c>
      <c r="B30" t="s">
        <v>46</v>
      </c>
      <c r="C30">
        <f>C4*I9</f>
        <v>6000000</v>
      </c>
      <c r="D30" s="5">
        <v>0.08</v>
      </c>
      <c r="F30">
        <f t="shared" si="2"/>
        <v>480000</v>
      </c>
    </row>
    <row r="31" spans="1:6" x14ac:dyDescent="0.25">
      <c r="A31" t="s">
        <v>60</v>
      </c>
      <c r="B31" t="s">
        <v>61</v>
      </c>
      <c r="C31">
        <f>C4*I12</f>
        <v>1000000</v>
      </c>
      <c r="D31" s="5">
        <v>0.19</v>
      </c>
      <c r="F31">
        <f t="shared" si="2"/>
        <v>190000</v>
      </c>
    </row>
    <row r="32" spans="1:6" x14ac:dyDescent="0.25">
      <c r="A32" t="s">
        <v>62</v>
      </c>
      <c r="B32" t="s">
        <v>61</v>
      </c>
      <c r="C32">
        <f>C4*I12</f>
        <v>1000000</v>
      </c>
      <c r="D32" s="5">
        <v>0.15</v>
      </c>
      <c r="F32">
        <f t="shared" si="2"/>
        <v>150000</v>
      </c>
    </row>
    <row r="33" spans="1:6" x14ac:dyDescent="0.25">
      <c r="D33" s="3"/>
    </row>
    <row r="34" spans="1:6" x14ac:dyDescent="0.25">
      <c r="F34">
        <f>SUM(F28:F33)</f>
        <v>3820000.0000000005</v>
      </c>
    </row>
    <row r="35" spans="1:6" x14ac:dyDescent="0.25">
      <c r="B35" s="1" t="s">
        <v>30</v>
      </c>
      <c r="C35" s="1" t="s">
        <v>31</v>
      </c>
      <c r="D35" s="2" t="s">
        <v>32</v>
      </c>
      <c r="E35" s="13" t="s">
        <v>33</v>
      </c>
      <c r="F35" s="13"/>
    </row>
    <row r="36" spans="1:6" x14ac:dyDescent="0.25">
      <c r="A36" t="s">
        <v>63</v>
      </c>
    </row>
    <row r="37" spans="1:6" x14ac:dyDescent="0.25">
      <c r="A37" t="s">
        <v>65</v>
      </c>
      <c r="B37" t="s">
        <v>64</v>
      </c>
      <c r="C37">
        <f>C4*I10</f>
        <v>4000000</v>
      </c>
      <c r="D37" s="5">
        <v>0.15</v>
      </c>
      <c r="F37">
        <f>C37*D37</f>
        <v>600000</v>
      </c>
    </row>
    <row r="38" spans="1:6" x14ac:dyDescent="0.25">
      <c r="A38" t="s">
        <v>66</v>
      </c>
      <c r="B38" t="s">
        <v>35</v>
      </c>
      <c r="C38">
        <f>I3*I4</f>
        <v>20000000</v>
      </c>
      <c r="D38" s="5">
        <v>0.14000000000000001</v>
      </c>
      <c r="F38">
        <f>C38*D38</f>
        <v>2800000.0000000005</v>
      </c>
    </row>
    <row r="39" spans="1:6" x14ac:dyDescent="0.25">
      <c r="A39" t="s">
        <v>67</v>
      </c>
      <c r="D39" s="3"/>
    </row>
    <row r="40" spans="1:6" x14ac:dyDescent="0.25">
      <c r="A40" t="s">
        <v>68</v>
      </c>
      <c r="B40" t="s">
        <v>46</v>
      </c>
      <c r="C40">
        <f>C37*I13</f>
        <v>600000</v>
      </c>
      <c r="D40" s="5">
        <v>0.3</v>
      </c>
      <c r="F40">
        <f t="shared" ref="F40:F41" si="3">C40*D40</f>
        <v>180000</v>
      </c>
    </row>
    <row r="41" spans="1:6" x14ac:dyDescent="0.25">
      <c r="A41" t="s">
        <v>69</v>
      </c>
      <c r="B41" t="s">
        <v>64</v>
      </c>
      <c r="C41">
        <f>C4*I10</f>
        <v>4000000</v>
      </c>
      <c r="D41" s="5">
        <v>0.15</v>
      </c>
      <c r="F41">
        <f t="shared" si="3"/>
        <v>600000</v>
      </c>
    </row>
    <row r="43" spans="1:6" x14ac:dyDescent="0.25">
      <c r="F43">
        <f>SUM(F37:F42)</f>
        <v>4180000.0000000005</v>
      </c>
    </row>
  </sheetData>
  <mergeCells count="4">
    <mergeCell ref="E3:F3"/>
    <mergeCell ref="E15:F15"/>
    <mergeCell ref="E27:F27"/>
    <mergeCell ref="E35:F3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7D647-EC22-4BF0-8918-BD0A516E2A12}">
  <dimension ref="A2:I43"/>
  <sheetViews>
    <sheetView workbookViewId="0">
      <selection activeCell="H18" sqref="H18"/>
    </sheetView>
  </sheetViews>
  <sheetFormatPr defaultRowHeight="15" x14ac:dyDescent="0.25"/>
  <cols>
    <col min="1" max="1" width="44.85546875" bestFit="1" customWidth="1"/>
    <col min="2" max="2" width="28.7109375" bestFit="1" customWidth="1"/>
    <col min="3" max="3" width="12.42578125" customWidth="1"/>
    <col min="4" max="4" width="13.42578125" customWidth="1"/>
    <col min="5" max="5" width="6" bestFit="1" customWidth="1"/>
    <col min="6" max="6" width="12.85546875" bestFit="1" customWidth="1"/>
    <col min="8" max="8" width="42.28515625" bestFit="1" customWidth="1"/>
    <col min="12" max="12" width="10.140625" bestFit="1" customWidth="1"/>
    <col min="15" max="15" width="12.28515625" customWidth="1"/>
    <col min="17" max="17" width="13.85546875" bestFit="1" customWidth="1"/>
    <col min="19" max="19" width="19.140625" bestFit="1" customWidth="1"/>
  </cols>
  <sheetData>
    <row r="2" spans="1:9" x14ac:dyDescent="0.25">
      <c r="A2" t="s">
        <v>28</v>
      </c>
    </row>
    <row r="3" spans="1:9" x14ac:dyDescent="0.25">
      <c r="A3" s="1" t="s">
        <v>29</v>
      </c>
      <c r="B3" s="1" t="s">
        <v>30</v>
      </c>
      <c r="C3" s="1" t="s">
        <v>31</v>
      </c>
      <c r="D3" s="2" t="s">
        <v>32</v>
      </c>
      <c r="E3" s="13" t="s">
        <v>33</v>
      </c>
      <c r="F3" s="13"/>
      <c r="H3" t="s">
        <v>70</v>
      </c>
      <c r="I3">
        <v>10000000</v>
      </c>
    </row>
    <row r="4" spans="1:9" x14ac:dyDescent="0.25">
      <c r="A4" t="s">
        <v>34</v>
      </c>
      <c r="B4" t="s">
        <v>35</v>
      </c>
      <c r="C4">
        <f>I3*I4</f>
        <v>1200000</v>
      </c>
      <c r="D4" s="5">
        <v>0.55000000000000004</v>
      </c>
      <c r="F4">
        <f>C4*D4</f>
        <v>660000</v>
      </c>
      <c r="H4" t="s">
        <v>71</v>
      </c>
      <c r="I4" s="4">
        <v>0.12</v>
      </c>
    </row>
    <row r="5" spans="1:9" x14ac:dyDescent="0.25">
      <c r="A5" t="s">
        <v>36</v>
      </c>
      <c r="B5" t="s">
        <v>37</v>
      </c>
      <c r="C5">
        <f>C4*I5</f>
        <v>660000</v>
      </c>
      <c r="D5" s="5">
        <v>0.04</v>
      </c>
      <c r="F5">
        <f t="shared" ref="F5:F8" si="0">C5*D5</f>
        <v>26400</v>
      </c>
      <c r="H5" t="s">
        <v>37</v>
      </c>
      <c r="I5" s="4">
        <v>0.55000000000000004</v>
      </c>
    </row>
    <row r="6" spans="1:9" x14ac:dyDescent="0.25">
      <c r="A6" t="s">
        <v>38</v>
      </c>
      <c r="B6" t="s">
        <v>39</v>
      </c>
      <c r="C6">
        <f>C4*I6</f>
        <v>180000</v>
      </c>
      <c r="D6" s="5">
        <v>0.02</v>
      </c>
      <c r="F6">
        <f t="shared" si="0"/>
        <v>3600</v>
      </c>
      <c r="H6" t="s">
        <v>39</v>
      </c>
      <c r="I6" s="4">
        <v>0.15</v>
      </c>
    </row>
    <row r="7" spans="1:9" x14ac:dyDescent="0.25">
      <c r="A7" t="s">
        <v>40</v>
      </c>
      <c r="B7" t="s">
        <v>41</v>
      </c>
      <c r="C7">
        <f>C4*I7*I8</f>
        <v>60000</v>
      </c>
      <c r="D7" s="5">
        <v>2.8000000000000001E-2</v>
      </c>
      <c r="F7">
        <f t="shared" si="0"/>
        <v>1680</v>
      </c>
      <c r="H7" t="s">
        <v>41</v>
      </c>
      <c r="I7" s="4">
        <v>0.1</v>
      </c>
    </row>
    <row r="8" spans="1:9" x14ac:dyDescent="0.25">
      <c r="A8" t="s">
        <v>42</v>
      </c>
      <c r="B8" t="s">
        <v>41</v>
      </c>
      <c r="C8">
        <f>C4*I7*I8</f>
        <v>60000</v>
      </c>
      <c r="D8" s="5">
        <v>0.1</v>
      </c>
      <c r="F8">
        <f t="shared" si="0"/>
        <v>6000</v>
      </c>
      <c r="H8" t="s">
        <v>72</v>
      </c>
      <c r="I8">
        <v>0.5</v>
      </c>
    </row>
    <row r="9" spans="1:9" x14ac:dyDescent="0.25">
      <c r="D9" s="3"/>
      <c r="H9" t="s">
        <v>46</v>
      </c>
      <c r="I9" s="4">
        <v>0.2</v>
      </c>
    </row>
    <row r="10" spans="1:9" x14ac:dyDescent="0.25">
      <c r="A10" t="s">
        <v>43</v>
      </c>
      <c r="C10">
        <v>20</v>
      </c>
      <c r="D10" s="3">
        <v>500</v>
      </c>
      <c r="E10">
        <v>12</v>
      </c>
      <c r="F10">
        <f>C10*D10*E10</f>
        <v>120000</v>
      </c>
      <c r="H10" t="s">
        <v>64</v>
      </c>
      <c r="I10" s="4">
        <v>0.15</v>
      </c>
    </row>
    <row r="11" spans="1:9" x14ac:dyDescent="0.25">
      <c r="D11" s="3"/>
      <c r="H11" t="s">
        <v>57</v>
      </c>
      <c r="I11" s="4">
        <v>0.1</v>
      </c>
    </row>
    <row r="12" spans="1:9" x14ac:dyDescent="0.25">
      <c r="D12" s="3"/>
      <c r="F12">
        <f>SUM(F4:F11)</f>
        <v>817680</v>
      </c>
      <c r="H12" t="s">
        <v>61</v>
      </c>
      <c r="I12" s="4">
        <v>0.05</v>
      </c>
    </row>
    <row r="13" spans="1:9" x14ac:dyDescent="0.25">
      <c r="D13" s="3"/>
      <c r="H13" t="s">
        <v>76</v>
      </c>
      <c r="I13" s="4">
        <v>0.14000000000000001</v>
      </c>
    </row>
    <row r="14" spans="1:9" x14ac:dyDescent="0.25">
      <c r="A14" t="s">
        <v>44</v>
      </c>
      <c r="D14" s="3"/>
      <c r="H14" t="s">
        <v>75</v>
      </c>
    </row>
    <row r="15" spans="1:9" x14ac:dyDescent="0.25">
      <c r="A15" s="1" t="s">
        <v>29</v>
      </c>
      <c r="B15" s="1" t="s">
        <v>30</v>
      </c>
      <c r="C15" s="1" t="s">
        <v>31</v>
      </c>
      <c r="D15" s="2" t="s">
        <v>32</v>
      </c>
      <c r="E15" s="13" t="s">
        <v>33</v>
      </c>
      <c r="F15" s="13"/>
      <c r="H15">
        <f>F43+F34+F24+F12</f>
        <v>1732920</v>
      </c>
    </row>
    <row r="16" spans="1:9" x14ac:dyDescent="0.25">
      <c r="A16" t="s">
        <v>45</v>
      </c>
      <c r="B16" t="s">
        <v>46</v>
      </c>
      <c r="C16">
        <f>C4*I9</f>
        <v>240000</v>
      </c>
      <c r="D16" s="5">
        <v>0.65</v>
      </c>
      <c r="F16">
        <f>C16*D16</f>
        <v>156000</v>
      </c>
    </row>
    <row r="17" spans="1:6" x14ac:dyDescent="0.25">
      <c r="A17" t="s">
        <v>47</v>
      </c>
      <c r="B17" t="s">
        <v>46</v>
      </c>
      <c r="C17">
        <f>C4*I9</f>
        <v>240000</v>
      </c>
      <c r="D17" s="5">
        <v>0.3</v>
      </c>
      <c r="F17">
        <f t="shared" ref="F17:F22" si="1">C17*D17</f>
        <v>72000</v>
      </c>
    </row>
    <row r="18" spans="1:6" x14ac:dyDescent="0.25">
      <c r="A18" t="s">
        <v>48</v>
      </c>
      <c r="B18" t="s">
        <v>46</v>
      </c>
      <c r="C18">
        <f>C4*I9</f>
        <v>240000</v>
      </c>
      <c r="D18" s="5">
        <v>0.1</v>
      </c>
      <c r="F18">
        <f t="shared" si="1"/>
        <v>24000</v>
      </c>
    </row>
    <row r="19" spans="1:6" x14ac:dyDescent="0.25">
      <c r="A19" t="s">
        <v>49</v>
      </c>
      <c r="B19" t="s">
        <v>39</v>
      </c>
      <c r="C19">
        <f>C4*I6</f>
        <v>180000</v>
      </c>
      <c r="D19" s="5">
        <v>0.04</v>
      </c>
      <c r="F19">
        <f t="shared" si="1"/>
        <v>7200</v>
      </c>
    </row>
    <row r="20" spans="1:6" x14ac:dyDescent="0.25">
      <c r="A20" t="s">
        <v>50</v>
      </c>
      <c r="B20" t="s">
        <v>51</v>
      </c>
      <c r="C20">
        <f>C4*I7*I8</f>
        <v>60000</v>
      </c>
      <c r="D20" s="5">
        <v>0.55000000000000004</v>
      </c>
      <c r="F20">
        <f t="shared" si="1"/>
        <v>33000</v>
      </c>
    </row>
    <row r="21" spans="1:6" x14ac:dyDescent="0.25">
      <c r="A21" t="s">
        <v>52</v>
      </c>
      <c r="B21" t="s">
        <v>46</v>
      </c>
      <c r="C21">
        <f>C4*I9</f>
        <v>240000</v>
      </c>
      <c r="D21" s="5">
        <v>0.25</v>
      </c>
      <c r="F21">
        <f t="shared" si="1"/>
        <v>60000</v>
      </c>
    </row>
    <row r="22" spans="1:6" x14ac:dyDescent="0.25">
      <c r="A22" t="s">
        <v>53</v>
      </c>
      <c r="B22" t="s">
        <v>46</v>
      </c>
      <c r="C22">
        <f>C4*I9</f>
        <v>240000</v>
      </c>
      <c r="D22" s="5">
        <v>0.45</v>
      </c>
      <c r="F22">
        <f t="shared" si="1"/>
        <v>108000</v>
      </c>
    </row>
    <row r="24" spans="1:6" x14ac:dyDescent="0.25">
      <c r="F24">
        <f>SUM(F16:F23)</f>
        <v>460200</v>
      </c>
    </row>
    <row r="26" spans="1:6" x14ac:dyDescent="0.25">
      <c r="A26" t="s">
        <v>54</v>
      </c>
      <c r="D26" s="3"/>
    </row>
    <row r="27" spans="1:6" x14ac:dyDescent="0.25">
      <c r="A27" s="1" t="s">
        <v>29</v>
      </c>
      <c r="B27" s="1" t="s">
        <v>30</v>
      </c>
      <c r="C27" s="1" t="s">
        <v>31</v>
      </c>
      <c r="D27" s="2" t="s">
        <v>32</v>
      </c>
      <c r="E27" s="13" t="s">
        <v>33</v>
      </c>
      <c r="F27" s="13"/>
    </row>
    <row r="28" spans="1:6" x14ac:dyDescent="0.25">
      <c r="A28" t="s">
        <v>56</v>
      </c>
      <c r="B28" t="s">
        <v>57</v>
      </c>
      <c r="C28">
        <f>C4*I11</f>
        <v>120000</v>
      </c>
      <c r="D28" s="5">
        <v>7.0000000000000007E-2</v>
      </c>
      <c r="F28">
        <f>C28*D28</f>
        <v>8400</v>
      </c>
    </row>
    <row r="29" spans="1:6" x14ac:dyDescent="0.25">
      <c r="A29" t="s">
        <v>58</v>
      </c>
      <c r="B29" t="s">
        <v>35</v>
      </c>
      <c r="C29">
        <f>I3*I4</f>
        <v>1200000</v>
      </c>
      <c r="D29" s="5">
        <v>0.12</v>
      </c>
      <c r="F29">
        <f t="shared" ref="F29:F32" si="2">C29*D29</f>
        <v>144000</v>
      </c>
    </row>
    <row r="30" spans="1:6" x14ac:dyDescent="0.25">
      <c r="A30" t="s">
        <v>59</v>
      </c>
      <c r="B30" t="s">
        <v>46</v>
      </c>
      <c r="C30">
        <f>C4*I9</f>
        <v>240000</v>
      </c>
      <c r="D30" s="5">
        <v>7.0000000000000007E-2</v>
      </c>
      <c r="F30">
        <f t="shared" si="2"/>
        <v>16800</v>
      </c>
    </row>
    <row r="31" spans="1:6" x14ac:dyDescent="0.25">
      <c r="A31" t="s">
        <v>60</v>
      </c>
      <c r="B31" t="s">
        <v>61</v>
      </c>
      <c r="C31">
        <f>C4*I12</f>
        <v>60000</v>
      </c>
      <c r="D31" s="5">
        <v>0.18</v>
      </c>
      <c r="F31">
        <f t="shared" si="2"/>
        <v>10800</v>
      </c>
    </row>
    <row r="32" spans="1:6" x14ac:dyDescent="0.25">
      <c r="A32" t="s">
        <v>62</v>
      </c>
      <c r="B32" t="s">
        <v>61</v>
      </c>
      <c r="C32">
        <f>C4*I12</f>
        <v>60000</v>
      </c>
      <c r="D32" s="5">
        <v>0.12</v>
      </c>
      <c r="F32">
        <f t="shared" si="2"/>
        <v>7200</v>
      </c>
    </row>
    <row r="33" spans="1:6" x14ac:dyDescent="0.25">
      <c r="D33" s="3"/>
    </row>
    <row r="34" spans="1:6" x14ac:dyDescent="0.25">
      <c r="F34">
        <f>SUM(F28:F33)</f>
        <v>187200</v>
      </c>
    </row>
    <row r="35" spans="1:6" x14ac:dyDescent="0.25">
      <c r="B35" s="1" t="s">
        <v>30</v>
      </c>
      <c r="C35" s="1" t="s">
        <v>31</v>
      </c>
      <c r="D35" s="2" t="s">
        <v>32</v>
      </c>
      <c r="E35" s="13" t="s">
        <v>33</v>
      </c>
      <c r="F35" s="13"/>
    </row>
    <row r="36" spans="1:6" x14ac:dyDescent="0.25">
      <c r="A36" t="s">
        <v>63</v>
      </c>
    </row>
    <row r="37" spans="1:6" x14ac:dyDescent="0.25">
      <c r="A37" t="s">
        <v>65</v>
      </c>
      <c r="B37" t="s">
        <v>64</v>
      </c>
      <c r="C37">
        <f>C4*I10</f>
        <v>180000</v>
      </c>
      <c r="D37" s="5">
        <v>0.14000000000000001</v>
      </c>
      <c r="F37">
        <f>C37*D37</f>
        <v>25200.000000000004</v>
      </c>
    </row>
    <row r="38" spans="1:6" x14ac:dyDescent="0.25">
      <c r="A38" t="s">
        <v>66</v>
      </c>
      <c r="B38" t="s">
        <v>35</v>
      </c>
      <c r="C38">
        <f>I3*I4</f>
        <v>1200000</v>
      </c>
      <c r="D38" s="5">
        <v>0.12</v>
      </c>
      <c r="F38">
        <f>C38*D38</f>
        <v>144000</v>
      </c>
    </row>
    <row r="39" spans="1:6" x14ac:dyDescent="0.25">
      <c r="A39" t="s">
        <v>67</v>
      </c>
      <c r="D39" s="3"/>
    </row>
    <row r="40" spans="1:6" x14ac:dyDescent="0.25">
      <c r="A40" t="s">
        <v>68</v>
      </c>
      <c r="B40" t="s">
        <v>46</v>
      </c>
      <c r="C40">
        <f>C37*I13</f>
        <v>25200.000000000004</v>
      </c>
      <c r="D40" s="5">
        <v>0.7</v>
      </c>
      <c r="F40">
        <f t="shared" ref="F40:F41" si="3">C40*D40</f>
        <v>17640</v>
      </c>
    </row>
    <row r="41" spans="1:6" x14ac:dyDescent="0.25">
      <c r="A41" t="s">
        <v>69</v>
      </c>
      <c r="B41" t="s">
        <v>64</v>
      </c>
      <c r="C41">
        <f>C4*I10</f>
        <v>180000</v>
      </c>
      <c r="D41" s="5">
        <v>0.45</v>
      </c>
      <c r="F41">
        <f t="shared" si="3"/>
        <v>81000</v>
      </c>
    </row>
    <row r="43" spans="1:6" x14ac:dyDescent="0.25">
      <c r="F43">
        <f>SUM(F37:F42)</f>
        <v>267840</v>
      </c>
    </row>
  </sheetData>
  <mergeCells count="4">
    <mergeCell ref="E3:F3"/>
    <mergeCell ref="E15:F15"/>
    <mergeCell ref="E27:F27"/>
    <mergeCell ref="E35:F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D282-F3EB-47F3-ABF3-550D1FE2432D}">
  <dimension ref="A2:I43"/>
  <sheetViews>
    <sheetView workbookViewId="0"/>
  </sheetViews>
  <sheetFormatPr defaultRowHeight="15" x14ac:dyDescent="0.25"/>
  <cols>
    <col min="1" max="1" width="44.85546875" bestFit="1" customWidth="1"/>
    <col min="2" max="2" width="28.7109375" bestFit="1" customWidth="1"/>
    <col min="3" max="3" width="12.42578125" customWidth="1"/>
    <col min="4" max="4" width="13.42578125" customWidth="1"/>
    <col min="5" max="5" width="6" bestFit="1" customWidth="1"/>
    <col min="6" max="6" width="12.85546875" bestFit="1" customWidth="1"/>
    <col min="8" max="8" width="40" bestFit="1" customWidth="1"/>
    <col min="12" max="12" width="10.140625" bestFit="1" customWidth="1"/>
    <col min="15" max="15" width="12.28515625" customWidth="1"/>
    <col min="17" max="17" width="13.85546875" bestFit="1" customWidth="1"/>
    <col min="19" max="19" width="19.140625" bestFit="1" customWidth="1"/>
    <col min="21" max="21" width="18" bestFit="1" customWidth="1"/>
  </cols>
  <sheetData>
    <row r="2" spans="1:9" x14ac:dyDescent="0.25">
      <c r="A2" t="s">
        <v>28</v>
      </c>
    </row>
    <row r="3" spans="1:9" x14ac:dyDescent="0.25">
      <c r="A3" s="1" t="s">
        <v>29</v>
      </c>
      <c r="B3" s="1" t="s">
        <v>30</v>
      </c>
      <c r="C3" s="1" t="s">
        <v>31</v>
      </c>
      <c r="D3" s="2" t="s">
        <v>32</v>
      </c>
      <c r="E3" s="13" t="s">
        <v>33</v>
      </c>
      <c r="F3" s="13"/>
      <c r="H3" t="s">
        <v>70</v>
      </c>
      <c r="I3">
        <v>1000000</v>
      </c>
    </row>
    <row r="4" spans="1:9" x14ac:dyDescent="0.25">
      <c r="A4" t="s">
        <v>34</v>
      </c>
      <c r="B4" t="s">
        <v>35</v>
      </c>
      <c r="C4">
        <f>I3*I4</f>
        <v>70000</v>
      </c>
      <c r="D4" s="5">
        <v>0.5</v>
      </c>
      <c r="F4">
        <f>C4*D4</f>
        <v>35000</v>
      </c>
      <c r="H4" t="s">
        <v>71</v>
      </c>
      <c r="I4" s="4">
        <v>7.0000000000000007E-2</v>
      </c>
    </row>
    <row r="5" spans="1:9" x14ac:dyDescent="0.25">
      <c r="A5" t="s">
        <v>36</v>
      </c>
      <c r="B5" t="s">
        <v>37</v>
      </c>
      <c r="C5">
        <f>C4*I5</f>
        <v>35000</v>
      </c>
      <c r="D5" s="5">
        <v>0.1</v>
      </c>
      <c r="F5">
        <f t="shared" ref="F5:F8" si="0">C5*D5</f>
        <v>3500</v>
      </c>
      <c r="H5" t="s">
        <v>37</v>
      </c>
      <c r="I5" s="4">
        <v>0.5</v>
      </c>
    </row>
    <row r="6" spans="1:9" x14ac:dyDescent="0.25">
      <c r="A6" t="s">
        <v>38</v>
      </c>
      <c r="B6" t="s">
        <v>39</v>
      </c>
      <c r="C6">
        <f>C4*I6</f>
        <v>7000</v>
      </c>
      <c r="D6" s="5">
        <v>0.06</v>
      </c>
      <c r="F6">
        <f t="shared" si="0"/>
        <v>420</v>
      </c>
      <c r="H6" t="s">
        <v>39</v>
      </c>
      <c r="I6" s="4">
        <v>0.1</v>
      </c>
    </row>
    <row r="7" spans="1:9" x14ac:dyDescent="0.25">
      <c r="A7" t="s">
        <v>40</v>
      </c>
      <c r="B7" t="s">
        <v>41</v>
      </c>
      <c r="C7">
        <f>C4*I7*I8</f>
        <v>3500</v>
      </c>
      <c r="D7" s="5">
        <v>0.02</v>
      </c>
      <c r="F7">
        <f t="shared" si="0"/>
        <v>70</v>
      </c>
      <c r="H7" t="s">
        <v>41</v>
      </c>
      <c r="I7" s="4">
        <v>0.1</v>
      </c>
    </row>
    <row r="8" spans="1:9" x14ac:dyDescent="0.25">
      <c r="A8" t="s">
        <v>42</v>
      </c>
      <c r="B8" t="s">
        <v>41</v>
      </c>
      <c r="C8">
        <f>C4*I7*I8</f>
        <v>3500</v>
      </c>
      <c r="D8" s="5">
        <v>0.45</v>
      </c>
      <c r="F8">
        <f t="shared" si="0"/>
        <v>1575</v>
      </c>
      <c r="H8" t="s">
        <v>72</v>
      </c>
      <c r="I8">
        <v>0.5</v>
      </c>
    </row>
    <row r="9" spans="1:9" x14ac:dyDescent="0.25">
      <c r="D9" s="3"/>
      <c r="H9" t="s">
        <v>46</v>
      </c>
      <c r="I9" s="4">
        <v>0.4</v>
      </c>
    </row>
    <row r="10" spans="1:9" x14ac:dyDescent="0.25">
      <c r="A10" t="s">
        <v>43</v>
      </c>
      <c r="C10">
        <v>20</v>
      </c>
      <c r="D10" s="3">
        <v>50</v>
      </c>
      <c r="E10">
        <v>12</v>
      </c>
      <c r="F10">
        <f>C10*D10*E10</f>
        <v>12000</v>
      </c>
      <c r="H10" t="s">
        <v>64</v>
      </c>
      <c r="I10" s="4">
        <v>0.1</v>
      </c>
    </row>
    <row r="11" spans="1:9" x14ac:dyDescent="0.25">
      <c r="D11" s="3"/>
      <c r="H11" t="s">
        <v>57</v>
      </c>
      <c r="I11" s="4">
        <v>0.1</v>
      </c>
    </row>
    <row r="12" spans="1:9" x14ac:dyDescent="0.25">
      <c r="D12" s="3"/>
      <c r="F12">
        <f>SUM(F4:F11)</f>
        <v>52565</v>
      </c>
      <c r="H12" t="s">
        <v>61</v>
      </c>
      <c r="I12" s="4">
        <v>0.05</v>
      </c>
    </row>
    <row r="13" spans="1:9" x14ac:dyDescent="0.25">
      <c r="D13" s="3"/>
      <c r="H13" t="s">
        <v>76</v>
      </c>
      <c r="I13" s="4">
        <v>0.1</v>
      </c>
    </row>
    <row r="14" spans="1:9" x14ac:dyDescent="0.25">
      <c r="A14" t="s">
        <v>44</v>
      </c>
      <c r="D14" s="3"/>
      <c r="H14" t="s">
        <v>55</v>
      </c>
    </row>
    <row r="15" spans="1:9" x14ac:dyDescent="0.25">
      <c r="A15" s="1" t="s">
        <v>29</v>
      </c>
      <c r="B15" s="1" t="s">
        <v>30</v>
      </c>
      <c r="C15" s="1" t="s">
        <v>31</v>
      </c>
      <c r="D15" s="2" t="s">
        <v>32</v>
      </c>
      <c r="E15" s="13" t="s">
        <v>33</v>
      </c>
      <c r="F15" s="13"/>
      <c r="H15">
        <f>F43+F34+F24+F12</f>
        <v>116055</v>
      </c>
    </row>
    <row r="16" spans="1:9" x14ac:dyDescent="0.25">
      <c r="A16" t="s">
        <v>45</v>
      </c>
      <c r="B16" t="s">
        <v>46</v>
      </c>
      <c r="C16">
        <f>C4*I9</f>
        <v>28000</v>
      </c>
      <c r="D16" s="5">
        <v>0.75</v>
      </c>
      <c r="F16">
        <f>C16*D16</f>
        <v>21000</v>
      </c>
    </row>
    <row r="17" spans="1:6" x14ac:dyDescent="0.25">
      <c r="A17" t="s">
        <v>47</v>
      </c>
      <c r="B17" t="s">
        <v>46</v>
      </c>
      <c r="C17">
        <f>C4*I9</f>
        <v>28000</v>
      </c>
      <c r="D17" s="5">
        <v>0.3</v>
      </c>
      <c r="F17">
        <f t="shared" ref="F17:F22" si="1">C17*D17</f>
        <v>8400</v>
      </c>
    </row>
    <row r="18" spans="1:6" x14ac:dyDescent="0.25">
      <c r="A18" t="s">
        <v>48</v>
      </c>
      <c r="B18" t="s">
        <v>46</v>
      </c>
      <c r="C18">
        <f>C4*I9</f>
        <v>28000</v>
      </c>
      <c r="D18" s="5">
        <v>0.1</v>
      </c>
      <c r="F18">
        <f t="shared" si="1"/>
        <v>2800</v>
      </c>
    </row>
    <row r="19" spans="1:6" x14ac:dyDescent="0.25">
      <c r="A19" t="s">
        <v>49</v>
      </c>
      <c r="B19" t="s">
        <v>39</v>
      </c>
      <c r="C19">
        <f>C4*I6</f>
        <v>7000</v>
      </c>
      <c r="D19" s="5">
        <v>0.1</v>
      </c>
      <c r="F19">
        <f t="shared" si="1"/>
        <v>700</v>
      </c>
    </row>
    <row r="20" spans="1:6" x14ac:dyDescent="0.25">
      <c r="A20" t="s">
        <v>50</v>
      </c>
      <c r="B20" t="s">
        <v>51</v>
      </c>
      <c r="C20">
        <f>C4*I7*I8</f>
        <v>3500</v>
      </c>
      <c r="D20" s="5">
        <v>0.1</v>
      </c>
      <c r="F20">
        <f t="shared" si="1"/>
        <v>350</v>
      </c>
    </row>
    <row r="21" spans="1:6" x14ac:dyDescent="0.25">
      <c r="A21" t="s">
        <v>52</v>
      </c>
      <c r="B21" t="s">
        <v>46</v>
      </c>
      <c r="C21">
        <f>C4*I9</f>
        <v>28000</v>
      </c>
      <c r="D21" s="5">
        <v>0.1</v>
      </c>
      <c r="F21">
        <f t="shared" si="1"/>
        <v>2800</v>
      </c>
    </row>
    <row r="22" spans="1:6" x14ac:dyDescent="0.25">
      <c r="A22" t="s">
        <v>53</v>
      </c>
      <c r="B22" t="s">
        <v>46</v>
      </c>
      <c r="C22">
        <f>C4*I9</f>
        <v>28000</v>
      </c>
      <c r="D22" s="5">
        <v>0.2</v>
      </c>
      <c r="F22">
        <f t="shared" si="1"/>
        <v>5600</v>
      </c>
    </row>
    <row r="24" spans="1:6" x14ac:dyDescent="0.25">
      <c r="F24">
        <f>SUM(F16:F23)</f>
        <v>41650</v>
      </c>
    </row>
    <row r="26" spans="1:6" x14ac:dyDescent="0.25">
      <c r="A26" t="s">
        <v>54</v>
      </c>
      <c r="D26" s="3"/>
    </row>
    <row r="27" spans="1:6" x14ac:dyDescent="0.25">
      <c r="A27" s="1" t="s">
        <v>29</v>
      </c>
      <c r="B27" s="1" t="s">
        <v>30</v>
      </c>
      <c r="C27" s="1" t="s">
        <v>31</v>
      </c>
      <c r="D27" s="2" t="s">
        <v>32</v>
      </c>
      <c r="E27" s="13" t="s">
        <v>33</v>
      </c>
      <c r="F27" s="13"/>
    </row>
    <row r="28" spans="1:6" x14ac:dyDescent="0.25">
      <c r="A28" t="s">
        <v>56</v>
      </c>
      <c r="B28" t="s">
        <v>57</v>
      </c>
      <c r="C28">
        <f>C4*I11</f>
        <v>7000</v>
      </c>
      <c r="D28" s="5">
        <v>0.1</v>
      </c>
      <c r="F28">
        <f>C28*D28</f>
        <v>700</v>
      </c>
    </row>
    <row r="29" spans="1:6" x14ac:dyDescent="0.25">
      <c r="A29" t="s">
        <v>58</v>
      </c>
      <c r="B29" t="s">
        <v>35</v>
      </c>
      <c r="C29">
        <f>I3*I4</f>
        <v>70000</v>
      </c>
      <c r="D29" s="5">
        <v>0.1</v>
      </c>
      <c r="F29">
        <f t="shared" ref="F29:F32" si="2">C29*D29</f>
        <v>7000</v>
      </c>
    </row>
    <row r="30" spans="1:6" x14ac:dyDescent="0.25">
      <c r="A30" t="s">
        <v>59</v>
      </c>
      <c r="B30" t="s">
        <v>46</v>
      </c>
      <c r="C30">
        <f>C4*I9</f>
        <v>28000</v>
      </c>
      <c r="D30" s="5">
        <v>0.1</v>
      </c>
      <c r="F30">
        <f t="shared" si="2"/>
        <v>2800</v>
      </c>
    </row>
    <row r="31" spans="1:6" x14ac:dyDescent="0.25">
      <c r="A31" t="s">
        <v>60</v>
      </c>
      <c r="B31" t="s">
        <v>61</v>
      </c>
      <c r="C31">
        <f>C4*I12</f>
        <v>3500</v>
      </c>
      <c r="D31" s="5">
        <v>0.25</v>
      </c>
      <c r="F31">
        <f t="shared" si="2"/>
        <v>875</v>
      </c>
    </row>
    <row r="32" spans="1:6" x14ac:dyDescent="0.25">
      <c r="A32" t="s">
        <v>62</v>
      </c>
      <c r="B32" t="s">
        <v>61</v>
      </c>
      <c r="C32">
        <f>C4*I12</f>
        <v>3500</v>
      </c>
      <c r="D32" s="5">
        <v>0.11</v>
      </c>
      <c r="F32">
        <f t="shared" si="2"/>
        <v>385</v>
      </c>
    </row>
    <row r="33" spans="1:6" x14ac:dyDescent="0.25">
      <c r="D33" s="3"/>
    </row>
    <row r="34" spans="1:6" x14ac:dyDescent="0.25">
      <c r="F34">
        <f>SUM(F28:F33)</f>
        <v>11760</v>
      </c>
    </row>
    <row r="35" spans="1:6" x14ac:dyDescent="0.25">
      <c r="B35" s="1" t="s">
        <v>30</v>
      </c>
      <c r="C35" s="1" t="s">
        <v>31</v>
      </c>
      <c r="D35" s="2" t="s">
        <v>32</v>
      </c>
      <c r="E35" s="13" t="s">
        <v>33</v>
      </c>
      <c r="F35" s="13"/>
    </row>
    <row r="36" spans="1:6" x14ac:dyDescent="0.25">
      <c r="A36" t="s">
        <v>63</v>
      </c>
    </row>
    <row r="37" spans="1:6" x14ac:dyDescent="0.25">
      <c r="A37" t="s">
        <v>65</v>
      </c>
      <c r="B37" t="s">
        <v>64</v>
      </c>
      <c r="C37">
        <f>C4*I10</f>
        <v>7000</v>
      </c>
      <c r="D37" s="5">
        <v>0.1</v>
      </c>
      <c r="F37">
        <f>C37*D37</f>
        <v>700</v>
      </c>
    </row>
    <row r="38" spans="1:6" x14ac:dyDescent="0.25">
      <c r="A38" t="s">
        <v>66</v>
      </c>
      <c r="B38" t="s">
        <v>35</v>
      </c>
      <c r="C38">
        <f>I3*I4</f>
        <v>70000</v>
      </c>
      <c r="D38" s="5">
        <v>0.1</v>
      </c>
      <c r="F38">
        <f>C38*D38</f>
        <v>7000</v>
      </c>
    </row>
    <row r="39" spans="1:6" x14ac:dyDescent="0.25">
      <c r="A39" t="s">
        <v>67</v>
      </c>
      <c r="D39" s="3"/>
    </row>
    <row r="40" spans="1:6" x14ac:dyDescent="0.25">
      <c r="A40" t="s">
        <v>68</v>
      </c>
      <c r="B40" t="s">
        <v>46</v>
      </c>
      <c r="C40">
        <f>C37*I13</f>
        <v>700</v>
      </c>
      <c r="D40" s="5">
        <v>0.4</v>
      </c>
      <c r="F40">
        <f t="shared" ref="F40:F41" si="3">C40*D40</f>
        <v>280</v>
      </c>
    </row>
    <row r="41" spans="1:6" x14ac:dyDescent="0.25">
      <c r="A41" t="s">
        <v>69</v>
      </c>
      <c r="B41" t="s">
        <v>64</v>
      </c>
      <c r="C41">
        <f>C4*I10</f>
        <v>7000</v>
      </c>
      <c r="D41" s="5">
        <v>0.3</v>
      </c>
      <c r="F41">
        <f t="shared" si="3"/>
        <v>2100</v>
      </c>
    </row>
    <row r="42" spans="1:6" x14ac:dyDescent="0.25">
      <c r="D42" s="5"/>
    </row>
    <row r="43" spans="1:6" x14ac:dyDescent="0.25">
      <c r="F43">
        <f>SUM(F37:F42)</f>
        <v>10080</v>
      </c>
    </row>
  </sheetData>
  <mergeCells count="4">
    <mergeCell ref="E3:F3"/>
    <mergeCell ref="E15:F15"/>
    <mergeCell ref="E27:F27"/>
    <mergeCell ref="E35:F3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D9DD-1C19-4067-8273-054E85C8B1E1}">
  <dimension ref="A1:U31"/>
  <sheetViews>
    <sheetView workbookViewId="0">
      <selection activeCell="A2" sqref="A2"/>
    </sheetView>
  </sheetViews>
  <sheetFormatPr defaultRowHeight="15" x14ac:dyDescent="0.25"/>
  <cols>
    <col min="1" max="1" width="30.85546875" bestFit="1" customWidth="1"/>
    <col min="2" max="2" width="5.28515625" bestFit="1" customWidth="1"/>
    <col min="3" max="3" width="6.28515625" bestFit="1" customWidth="1"/>
    <col min="4" max="7" width="10.7109375" bestFit="1" customWidth="1"/>
    <col min="8" max="8" width="10.7109375" customWidth="1"/>
    <col min="9" max="9" width="5.42578125" bestFit="1" customWidth="1"/>
    <col min="10" max="10" width="9" bestFit="1" customWidth="1"/>
    <col min="11" max="12" width="10.7109375" bestFit="1" customWidth="1"/>
    <col min="13" max="13" width="11.28515625" bestFit="1" customWidth="1"/>
    <col min="14" max="14" width="10.7109375" bestFit="1" customWidth="1"/>
    <col min="15" max="15" width="10.7109375" customWidth="1"/>
    <col min="16" max="16" width="8" bestFit="1" customWidth="1"/>
    <col min="17" max="17" width="6.28515625" bestFit="1" customWidth="1"/>
    <col min="18" max="21" width="10.7109375" bestFit="1" customWidth="1"/>
  </cols>
  <sheetData>
    <row r="1" spans="1:21" x14ac:dyDescent="0.25">
      <c r="A1" t="s">
        <v>24</v>
      </c>
      <c r="C1" t="s">
        <v>18</v>
      </c>
      <c r="D1" t="s">
        <v>19</v>
      </c>
      <c r="E1" t="s">
        <v>20</v>
      </c>
      <c r="F1" t="s">
        <v>23</v>
      </c>
      <c r="H1" s="6" t="s">
        <v>111</v>
      </c>
      <c r="J1" t="s">
        <v>112</v>
      </c>
      <c r="K1" t="s">
        <v>113</v>
      </c>
    </row>
    <row r="2" spans="1:21" x14ac:dyDescent="0.25">
      <c r="C2">
        <v>5000</v>
      </c>
      <c r="D2">
        <v>1500</v>
      </c>
      <c r="E2">
        <v>500</v>
      </c>
      <c r="F2">
        <v>250</v>
      </c>
      <c r="H2" s="6">
        <f>SUM(C2:F2)</f>
        <v>7250</v>
      </c>
      <c r="J2">
        <f>TCO!I34</f>
        <v>13581000</v>
      </c>
      <c r="K2" s="9">
        <f>J2/H2</f>
        <v>1873.2413793103449</v>
      </c>
    </row>
    <row r="4" spans="1:21" x14ac:dyDescent="0.25">
      <c r="B4" t="s">
        <v>21</v>
      </c>
      <c r="I4" t="s">
        <v>0</v>
      </c>
      <c r="P4" t="s">
        <v>1</v>
      </c>
    </row>
    <row r="5" spans="1:21" x14ac:dyDescent="0.25">
      <c r="A5" t="s">
        <v>2</v>
      </c>
      <c r="B5" t="s">
        <v>10</v>
      </c>
      <c r="C5" t="s">
        <v>11</v>
      </c>
      <c r="D5" t="s">
        <v>17</v>
      </c>
      <c r="E5" t="s">
        <v>17</v>
      </c>
      <c r="F5" t="s">
        <v>12</v>
      </c>
      <c r="G5" t="s">
        <v>12</v>
      </c>
      <c r="I5" t="s">
        <v>10</v>
      </c>
      <c r="J5" t="s">
        <v>11</v>
      </c>
      <c r="K5" t="s">
        <v>17</v>
      </c>
      <c r="L5" t="s">
        <v>17</v>
      </c>
      <c r="M5" t="s">
        <v>12</v>
      </c>
      <c r="N5" t="s">
        <v>12</v>
      </c>
      <c r="P5" t="s">
        <v>10</v>
      </c>
      <c r="Q5" t="s">
        <v>11</v>
      </c>
      <c r="R5" t="s">
        <v>17</v>
      </c>
      <c r="S5" t="s">
        <v>17</v>
      </c>
      <c r="T5" t="s">
        <v>12</v>
      </c>
      <c r="U5" t="s">
        <v>12</v>
      </c>
    </row>
    <row r="6" spans="1:21" x14ac:dyDescent="0.25">
      <c r="A6" t="s">
        <v>3</v>
      </c>
      <c r="B6">
        <v>4</v>
      </c>
      <c r="C6">
        <v>240</v>
      </c>
      <c r="D6">
        <v>15</v>
      </c>
      <c r="E6">
        <v>30</v>
      </c>
      <c r="F6">
        <f>B6*C6*D6</f>
        <v>14400</v>
      </c>
      <c r="G6">
        <f>B6*C6*E6</f>
        <v>28800</v>
      </c>
      <c r="I6">
        <v>0</v>
      </c>
      <c r="J6">
        <v>1920</v>
      </c>
      <c r="K6">
        <v>15</v>
      </c>
      <c r="L6">
        <v>30</v>
      </c>
      <c r="M6">
        <f>I6*J6*K6</f>
        <v>0</v>
      </c>
      <c r="N6">
        <f>I6*J6*L6</f>
        <v>0</v>
      </c>
      <c r="P6">
        <v>0</v>
      </c>
      <c r="Q6">
        <v>1920</v>
      </c>
      <c r="R6">
        <v>15</v>
      </c>
      <c r="S6">
        <v>30</v>
      </c>
      <c r="T6">
        <f>P6*Q6*R6</f>
        <v>0</v>
      </c>
      <c r="U6">
        <f>P6*Q6*S6</f>
        <v>0</v>
      </c>
    </row>
    <row r="7" spans="1:21" x14ac:dyDescent="0.25">
      <c r="A7" t="s">
        <v>4</v>
      </c>
      <c r="B7">
        <v>2</v>
      </c>
      <c r="C7">
        <v>1920</v>
      </c>
      <c r="D7">
        <v>50</v>
      </c>
      <c r="E7">
        <v>80</v>
      </c>
      <c r="F7">
        <f>B7*C7*D7</f>
        <v>192000</v>
      </c>
      <c r="G7">
        <f>B7*C7*E7</f>
        <v>307200</v>
      </c>
      <c r="I7">
        <v>1</v>
      </c>
      <c r="J7">
        <v>1920</v>
      </c>
      <c r="K7">
        <v>50</v>
      </c>
      <c r="L7">
        <v>80</v>
      </c>
      <c r="M7">
        <f>I7*J7*K7</f>
        <v>96000</v>
      </c>
      <c r="N7">
        <f>I7*J7*L7</f>
        <v>153600</v>
      </c>
      <c r="P7">
        <v>1</v>
      </c>
      <c r="Q7">
        <v>1920</v>
      </c>
      <c r="R7">
        <v>50</v>
      </c>
      <c r="S7">
        <v>80</v>
      </c>
      <c r="T7">
        <f>P7*Q7*R7</f>
        <v>96000</v>
      </c>
      <c r="U7">
        <f>P7*Q7*S7</f>
        <v>153600</v>
      </c>
    </row>
    <row r="8" spans="1:21" x14ac:dyDescent="0.25">
      <c r="A8" t="s">
        <v>5</v>
      </c>
      <c r="B8">
        <v>0</v>
      </c>
      <c r="C8">
        <v>1920</v>
      </c>
      <c r="D8">
        <v>30</v>
      </c>
      <c r="E8">
        <v>50</v>
      </c>
      <c r="F8">
        <f>B8*C8*D8</f>
        <v>0</v>
      </c>
      <c r="G8">
        <f>B8*C8*E8</f>
        <v>0</v>
      </c>
      <c r="I8">
        <v>3</v>
      </c>
      <c r="J8">
        <v>1920</v>
      </c>
      <c r="K8">
        <v>30</v>
      </c>
      <c r="L8">
        <v>50</v>
      </c>
      <c r="M8">
        <f>I8*J8*K8</f>
        <v>172800</v>
      </c>
      <c r="N8">
        <f>I8*J8*L8</f>
        <v>288000</v>
      </c>
      <c r="P8">
        <v>1</v>
      </c>
      <c r="Q8">
        <v>1920</v>
      </c>
      <c r="R8">
        <v>30</v>
      </c>
      <c r="S8">
        <v>50</v>
      </c>
      <c r="T8">
        <f>P8*Q8*R8</f>
        <v>57600</v>
      </c>
      <c r="U8">
        <f>P8*Q8*S8</f>
        <v>96000</v>
      </c>
    </row>
    <row r="9" spans="1:21" x14ac:dyDescent="0.25">
      <c r="A9" t="s">
        <v>6</v>
      </c>
      <c r="B9">
        <v>1</v>
      </c>
      <c r="C9">
        <v>1920</v>
      </c>
      <c r="D9">
        <v>80</v>
      </c>
      <c r="E9">
        <v>120</v>
      </c>
      <c r="F9">
        <f>B9*C9*D9</f>
        <v>153600</v>
      </c>
      <c r="G9">
        <f>B9*C9*E9</f>
        <v>230400</v>
      </c>
      <c r="I9">
        <v>1</v>
      </c>
      <c r="J9">
        <v>1920</v>
      </c>
      <c r="K9">
        <v>80</v>
      </c>
      <c r="L9">
        <v>120</v>
      </c>
      <c r="M9">
        <f>I9*J9*K9</f>
        <v>153600</v>
      </c>
      <c r="N9">
        <f>I9*J9*L9</f>
        <v>230400</v>
      </c>
      <c r="P9">
        <v>1</v>
      </c>
      <c r="Q9">
        <v>1920</v>
      </c>
      <c r="R9">
        <v>80</v>
      </c>
      <c r="S9">
        <v>120</v>
      </c>
      <c r="T9">
        <f>P9*Q9*R9</f>
        <v>153600</v>
      </c>
      <c r="U9">
        <f>P9*Q9*S9</f>
        <v>230400</v>
      </c>
    </row>
    <row r="10" spans="1:21" x14ac:dyDescent="0.25">
      <c r="F10">
        <f>SUM(F6:F9)</f>
        <v>360000</v>
      </c>
      <c r="G10">
        <f>SUM(G6:G9)</f>
        <v>566400</v>
      </c>
      <c r="M10">
        <f>SUM(M6:M9)</f>
        <v>422400</v>
      </c>
      <c r="N10">
        <f>SUM(N6:N9)</f>
        <v>672000</v>
      </c>
      <c r="T10">
        <f>SUM(T6:T9)</f>
        <v>307200</v>
      </c>
      <c r="U10">
        <f>SUM(U6:U9)</f>
        <v>480000</v>
      </c>
    </row>
    <row r="11" spans="1:21" x14ac:dyDescent="0.25">
      <c r="A11" t="s">
        <v>7</v>
      </c>
    </row>
    <row r="12" spans="1:21" x14ac:dyDescent="0.25">
      <c r="A12" t="s">
        <v>3</v>
      </c>
      <c r="B12">
        <v>1</v>
      </c>
      <c r="C12">
        <v>1920</v>
      </c>
      <c r="D12">
        <v>25</v>
      </c>
      <c r="E12">
        <v>40</v>
      </c>
      <c r="F12">
        <f>B12*C12*D12</f>
        <v>48000</v>
      </c>
      <c r="G12">
        <f>B12*C12*E12</f>
        <v>76800</v>
      </c>
      <c r="I12">
        <v>2</v>
      </c>
      <c r="J12">
        <v>1920</v>
      </c>
      <c r="K12">
        <v>25</v>
      </c>
      <c r="L12">
        <v>40</v>
      </c>
      <c r="M12">
        <f>I12*J12*K12</f>
        <v>96000</v>
      </c>
      <c r="N12">
        <f>I12*J12*L12</f>
        <v>153600</v>
      </c>
      <c r="P12">
        <v>0</v>
      </c>
      <c r="Q12">
        <v>1920</v>
      </c>
      <c r="R12">
        <v>25</v>
      </c>
      <c r="S12">
        <v>40</v>
      </c>
      <c r="T12">
        <f>P12*Q12*R12</f>
        <v>0</v>
      </c>
      <c r="U12">
        <f>P12*Q12*S12</f>
        <v>0</v>
      </c>
    </row>
    <row r="13" spans="1:21" x14ac:dyDescent="0.25">
      <c r="A13" t="s">
        <v>4</v>
      </c>
      <c r="B13">
        <v>0</v>
      </c>
      <c r="C13">
        <v>1920</v>
      </c>
      <c r="D13">
        <v>70</v>
      </c>
      <c r="E13">
        <v>100</v>
      </c>
      <c r="F13">
        <f>B13*C13*D13</f>
        <v>0</v>
      </c>
      <c r="G13">
        <f>B13*C13*E13</f>
        <v>0</v>
      </c>
      <c r="I13">
        <v>0</v>
      </c>
      <c r="J13">
        <v>1920</v>
      </c>
      <c r="K13">
        <v>70</v>
      </c>
      <c r="L13">
        <v>100</v>
      </c>
      <c r="M13">
        <f>I13*J13*K13</f>
        <v>0</v>
      </c>
      <c r="N13">
        <f>I13*J13*L13</f>
        <v>0</v>
      </c>
      <c r="P13">
        <v>0</v>
      </c>
      <c r="Q13">
        <v>1920</v>
      </c>
      <c r="R13">
        <v>70</v>
      </c>
      <c r="S13">
        <v>100</v>
      </c>
      <c r="T13">
        <f>P13*Q13*R13</f>
        <v>0</v>
      </c>
      <c r="U13">
        <f>P13*Q13*S13</f>
        <v>0</v>
      </c>
    </row>
    <row r="14" spans="1:21" x14ac:dyDescent="0.25">
      <c r="A14" t="s">
        <v>5</v>
      </c>
      <c r="B14">
        <v>0</v>
      </c>
      <c r="C14">
        <v>1920</v>
      </c>
      <c r="D14">
        <v>40</v>
      </c>
      <c r="E14">
        <v>70</v>
      </c>
      <c r="F14">
        <f>B14*C14*D14</f>
        <v>0</v>
      </c>
      <c r="G14">
        <f>B14*C14*E14</f>
        <v>0</v>
      </c>
      <c r="I14">
        <v>0</v>
      </c>
      <c r="J14">
        <v>1920</v>
      </c>
      <c r="K14">
        <v>40</v>
      </c>
      <c r="L14">
        <v>70</v>
      </c>
      <c r="M14">
        <f>I14*J14*K14</f>
        <v>0</v>
      </c>
      <c r="N14">
        <f>I14*J14*L14</f>
        <v>0</v>
      </c>
      <c r="P14">
        <v>0</v>
      </c>
      <c r="Q14">
        <v>1920</v>
      </c>
      <c r="R14">
        <v>40</v>
      </c>
      <c r="S14">
        <v>70</v>
      </c>
      <c r="T14">
        <f>P14*Q14*R14</f>
        <v>0</v>
      </c>
      <c r="U14">
        <f>P14*Q14*S14</f>
        <v>0</v>
      </c>
    </row>
    <row r="15" spans="1:21" x14ac:dyDescent="0.25">
      <c r="A15" t="s">
        <v>6</v>
      </c>
      <c r="B15">
        <v>1</v>
      </c>
      <c r="C15">
        <v>240</v>
      </c>
      <c r="D15">
        <v>100</v>
      </c>
      <c r="E15">
        <v>150</v>
      </c>
      <c r="F15">
        <f>B15*C15*D15</f>
        <v>24000</v>
      </c>
      <c r="G15">
        <f>B15*C15*E15</f>
        <v>36000</v>
      </c>
      <c r="I15">
        <v>1</v>
      </c>
      <c r="J15">
        <v>1920</v>
      </c>
      <c r="K15">
        <v>100</v>
      </c>
      <c r="L15">
        <v>150</v>
      </c>
      <c r="M15">
        <f>I15*J15*K15</f>
        <v>192000</v>
      </c>
      <c r="N15">
        <f>I15*J15*L15</f>
        <v>288000</v>
      </c>
      <c r="P15">
        <v>1</v>
      </c>
      <c r="Q15">
        <v>240</v>
      </c>
      <c r="R15">
        <v>100</v>
      </c>
      <c r="S15">
        <v>150</v>
      </c>
      <c r="T15">
        <f>P15*Q15*R15</f>
        <v>24000</v>
      </c>
      <c r="U15">
        <f>P15*Q15*S15</f>
        <v>36000</v>
      </c>
    </row>
    <row r="16" spans="1:21" x14ac:dyDescent="0.25">
      <c r="F16">
        <f>SUM(F12:F15)</f>
        <v>72000</v>
      </c>
      <c r="G16">
        <f>SUM(G12:G15)</f>
        <v>112800</v>
      </c>
      <c r="M16">
        <f>SUM(M12:M15)</f>
        <v>288000</v>
      </c>
      <c r="N16">
        <f>SUM(N12:N15)</f>
        <v>441600</v>
      </c>
      <c r="T16">
        <f>SUM(T12:T15)</f>
        <v>24000</v>
      </c>
      <c r="U16">
        <f>SUM(U12:U15)</f>
        <v>36000</v>
      </c>
    </row>
    <row r="18" spans="1:21" x14ac:dyDescent="0.25">
      <c r="A18" t="s">
        <v>8</v>
      </c>
    </row>
    <row r="19" spans="1:21" x14ac:dyDescent="0.25">
      <c r="A19" t="s">
        <v>3</v>
      </c>
      <c r="B19">
        <v>0</v>
      </c>
      <c r="C19">
        <v>1920</v>
      </c>
      <c r="D19">
        <v>50</v>
      </c>
      <c r="E19">
        <v>80</v>
      </c>
      <c r="F19">
        <f>B19*C19*D19</f>
        <v>0</v>
      </c>
      <c r="G19">
        <f>B19*C19*E19</f>
        <v>0</v>
      </c>
      <c r="I19">
        <v>0</v>
      </c>
      <c r="J19">
        <v>1920</v>
      </c>
      <c r="K19">
        <v>50</v>
      </c>
      <c r="L19">
        <v>80</v>
      </c>
      <c r="M19">
        <f>I19*J19*K19</f>
        <v>0</v>
      </c>
      <c r="N19">
        <f>I19*J19*L19</f>
        <v>0</v>
      </c>
      <c r="P19">
        <v>0</v>
      </c>
      <c r="Q19">
        <v>1920</v>
      </c>
      <c r="R19">
        <v>50</v>
      </c>
      <c r="S19">
        <v>80</v>
      </c>
      <c r="T19">
        <f>P19*Q19*R19</f>
        <v>0</v>
      </c>
      <c r="U19">
        <f>P19*Q19*S19</f>
        <v>0</v>
      </c>
    </row>
    <row r="20" spans="1:21" x14ac:dyDescent="0.25">
      <c r="A20" t="s">
        <v>4</v>
      </c>
      <c r="B20">
        <v>1</v>
      </c>
      <c r="C20">
        <v>240</v>
      </c>
      <c r="D20">
        <v>120</v>
      </c>
      <c r="E20">
        <v>180</v>
      </c>
      <c r="F20">
        <f>B20*C20*D20</f>
        <v>28800</v>
      </c>
      <c r="G20">
        <f>B20*C20*E20</f>
        <v>43200</v>
      </c>
      <c r="I20">
        <v>2</v>
      </c>
      <c r="J20">
        <v>1920</v>
      </c>
      <c r="K20">
        <v>120</v>
      </c>
      <c r="L20">
        <v>180</v>
      </c>
      <c r="M20">
        <f>I20*J20*K20</f>
        <v>460800</v>
      </c>
      <c r="N20">
        <f>I20*J20*L20</f>
        <v>691200</v>
      </c>
      <c r="P20">
        <v>1</v>
      </c>
      <c r="Q20">
        <v>240</v>
      </c>
      <c r="R20">
        <v>120</v>
      </c>
      <c r="S20">
        <v>180</v>
      </c>
      <c r="T20">
        <f>P20*Q20*R20</f>
        <v>28800</v>
      </c>
      <c r="U20">
        <f>P20*Q20*S20</f>
        <v>43200</v>
      </c>
    </row>
    <row r="21" spans="1:21" x14ac:dyDescent="0.25">
      <c r="A21" t="s">
        <v>5</v>
      </c>
      <c r="B21">
        <v>0</v>
      </c>
      <c r="C21">
        <v>1920</v>
      </c>
      <c r="D21">
        <v>80</v>
      </c>
      <c r="E21">
        <v>120</v>
      </c>
      <c r="F21">
        <f>B21*C21*D21</f>
        <v>0</v>
      </c>
      <c r="G21">
        <f>B21*C21*E21</f>
        <v>0</v>
      </c>
      <c r="I21">
        <v>2</v>
      </c>
      <c r="J21">
        <v>1920</v>
      </c>
      <c r="K21">
        <v>80</v>
      </c>
      <c r="L21">
        <v>120</v>
      </c>
      <c r="M21">
        <f>I21*J21*K21</f>
        <v>307200</v>
      </c>
      <c r="N21">
        <f>I21*J21*L21</f>
        <v>460800</v>
      </c>
      <c r="P21">
        <v>0</v>
      </c>
      <c r="Q21">
        <v>1920</v>
      </c>
      <c r="R21">
        <v>80</v>
      </c>
      <c r="S21">
        <v>120</v>
      </c>
      <c r="T21">
        <f>P21*Q21*R21</f>
        <v>0</v>
      </c>
      <c r="U21">
        <f>P21*Q21*S21</f>
        <v>0</v>
      </c>
    </row>
    <row r="22" spans="1:21" x14ac:dyDescent="0.25">
      <c r="A22" t="s">
        <v>6</v>
      </c>
      <c r="B22">
        <v>0</v>
      </c>
      <c r="C22">
        <v>1920</v>
      </c>
      <c r="D22">
        <v>150</v>
      </c>
      <c r="E22">
        <v>250</v>
      </c>
      <c r="F22">
        <f>B22*C22*D22</f>
        <v>0</v>
      </c>
      <c r="G22">
        <f>B22*C22*E22</f>
        <v>0</v>
      </c>
      <c r="I22">
        <v>1</v>
      </c>
      <c r="J22">
        <v>1920</v>
      </c>
      <c r="K22">
        <v>150</v>
      </c>
      <c r="L22">
        <v>250</v>
      </c>
      <c r="M22">
        <f>I22*J22*K22</f>
        <v>288000</v>
      </c>
      <c r="N22">
        <f>I22*J22*L22</f>
        <v>480000</v>
      </c>
      <c r="P22">
        <v>1</v>
      </c>
      <c r="Q22">
        <v>240</v>
      </c>
      <c r="R22">
        <v>150</v>
      </c>
      <c r="S22">
        <v>250</v>
      </c>
      <c r="T22">
        <f>P22*Q22*R22</f>
        <v>36000</v>
      </c>
      <c r="U22">
        <f>P22*Q22*S22</f>
        <v>60000</v>
      </c>
    </row>
    <row r="23" spans="1:21" x14ac:dyDescent="0.25">
      <c r="F23">
        <f>SUM(F19:F22)</f>
        <v>28800</v>
      </c>
      <c r="G23">
        <f>SUM(G19:G22)</f>
        <v>43200</v>
      </c>
      <c r="M23">
        <f>SUM(M19:M22)</f>
        <v>1056000</v>
      </c>
      <c r="N23">
        <f>SUM(N19:N22)</f>
        <v>1632000</v>
      </c>
      <c r="T23">
        <f>SUM(T19:T22)</f>
        <v>64800</v>
      </c>
      <c r="U23">
        <f>SUM(U19:U22)</f>
        <v>103200</v>
      </c>
    </row>
    <row r="26" spans="1:21" x14ac:dyDescent="0.25">
      <c r="A26" t="s">
        <v>9</v>
      </c>
    </row>
    <row r="27" spans="1:21" x14ac:dyDescent="0.25">
      <c r="A27" t="s">
        <v>13</v>
      </c>
      <c r="B27">
        <v>0</v>
      </c>
      <c r="C27">
        <v>240</v>
      </c>
      <c r="D27">
        <v>100</v>
      </c>
      <c r="E27">
        <v>200</v>
      </c>
      <c r="F27">
        <f>B27*C27*D27</f>
        <v>0</v>
      </c>
      <c r="G27">
        <f>B27*C27*E27</f>
        <v>0</v>
      </c>
      <c r="M27" t="s">
        <v>22</v>
      </c>
      <c r="P27">
        <f>F10+F16+F23+F31+M10+M16+M23+T10+T16+T23</f>
        <v>2923200</v>
      </c>
    </row>
    <row r="28" spans="1:21" x14ac:dyDescent="0.25">
      <c r="A28" t="s">
        <v>14</v>
      </c>
      <c r="B28">
        <v>0</v>
      </c>
      <c r="C28">
        <v>240</v>
      </c>
      <c r="D28">
        <v>300</v>
      </c>
      <c r="E28">
        <v>500</v>
      </c>
      <c r="F28">
        <f>B28*C28*D28</f>
        <v>0</v>
      </c>
      <c r="G28">
        <f>B28*C28*E28</f>
        <v>0</v>
      </c>
      <c r="P28">
        <f>G10+G16+G23+G31+N10+N16+N23+U10+U16+U23</f>
        <v>4687200</v>
      </c>
    </row>
    <row r="29" spans="1:21" x14ac:dyDescent="0.25">
      <c r="A29" t="s">
        <v>15</v>
      </c>
      <c r="B29">
        <v>0</v>
      </c>
      <c r="C29">
        <v>240</v>
      </c>
      <c r="D29">
        <v>200</v>
      </c>
      <c r="E29">
        <v>300</v>
      </c>
      <c r="F29">
        <f>B29*C29*D29</f>
        <v>0</v>
      </c>
      <c r="G29">
        <f>B29*C29*E29</f>
        <v>0</v>
      </c>
    </row>
    <row r="30" spans="1:21" x14ac:dyDescent="0.25">
      <c r="A30" t="s">
        <v>16</v>
      </c>
      <c r="B30">
        <v>5</v>
      </c>
      <c r="C30">
        <v>120</v>
      </c>
      <c r="D30">
        <v>500</v>
      </c>
      <c r="E30">
        <v>1000</v>
      </c>
      <c r="F30">
        <f>B30*C30*D30</f>
        <v>300000</v>
      </c>
      <c r="G30">
        <f>B30*C30*E30</f>
        <v>600000</v>
      </c>
    </row>
    <row r="31" spans="1:21" x14ac:dyDescent="0.25">
      <c r="F31">
        <f>SUM(F27:F30)</f>
        <v>300000</v>
      </c>
      <c r="G31">
        <f>SUM(G27:G30)</f>
        <v>600000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BA3A-F518-4AEB-A475-C08FCFCC579C}">
  <dimension ref="A1:U31"/>
  <sheetViews>
    <sheetView workbookViewId="0">
      <selection activeCell="J27" sqref="J27"/>
    </sheetView>
  </sheetViews>
  <sheetFormatPr defaultRowHeight="15" x14ac:dyDescent="0.25"/>
  <cols>
    <col min="1" max="1" width="30.85546875" bestFit="1" customWidth="1"/>
    <col min="2" max="2" width="5.28515625" bestFit="1" customWidth="1"/>
    <col min="3" max="3" width="6.28515625" bestFit="1" customWidth="1"/>
    <col min="4" max="7" width="10.7109375" bestFit="1" customWidth="1"/>
    <col min="8" max="8" width="10.7109375" customWidth="1"/>
    <col min="9" max="9" width="5.42578125" bestFit="1" customWidth="1"/>
    <col min="10" max="10" width="9" bestFit="1" customWidth="1"/>
    <col min="11" max="12" width="10.7109375" bestFit="1" customWidth="1"/>
    <col min="13" max="13" width="11.28515625" bestFit="1" customWidth="1"/>
    <col min="14" max="14" width="10.7109375" bestFit="1" customWidth="1"/>
    <col min="15" max="15" width="10.7109375" customWidth="1"/>
    <col min="16" max="16" width="8" bestFit="1" customWidth="1"/>
    <col min="17" max="17" width="6.28515625" bestFit="1" customWidth="1"/>
    <col min="18" max="21" width="10.7109375" bestFit="1" customWidth="1"/>
  </cols>
  <sheetData>
    <row r="1" spans="1:21" x14ac:dyDescent="0.25">
      <c r="A1" t="s">
        <v>24</v>
      </c>
      <c r="C1" t="s">
        <v>18</v>
      </c>
      <c r="D1" t="s">
        <v>19</v>
      </c>
      <c r="E1" t="s">
        <v>20</v>
      </c>
      <c r="F1" t="s">
        <v>23</v>
      </c>
      <c r="H1" s="6" t="s">
        <v>111</v>
      </c>
      <c r="J1" t="s">
        <v>112</v>
      </c>
      <c r="K1" t="s">
        <v>113</v>
      </c>
    </row>
    <row r="2" spans="1:21" x14ac:dyDescent="0.25">
      <c r="C2">
        <v>200</v>
      </c>
      <c r="D2">
        <v>100</v>
      </c>
      <c r="E2">
        <v>50</v>
      </c>
      <c r="F2">
        <v>25</v>
      </c>
      <c r="H2" s="6">
        <f>SUM(C2:F2)</f>
        <v>375</v>
      </c>
      <c r="J2">
        <f>TCO!K34</f>
        <v>1662500</v>
      </c>
      <c r="K2" s="9">
        <f>J2/H2</f>
        <v>4433.333333333333</v>
      </c>
    </row>
    <row r="4" spans="1:21" x14ac:dyDescent="0.25">
      <c r="B4" t="s">
        <v>21</v>
      </c>
      <c r="I4" t="s">
        <v>0</v>
      </c>
      <c r="P4" t="s">
        <v>1</v>
      </c>
    </row>
    <row r="5" spans="1:21" x14ac:dyDescent="0.25">
      <c r="A5" t="s">
        <v>2</v>
      </c>
      <c r="B5" t="s">
        <v>10</v>
      </c>
      <c r="C5" t="s">
        <v>11</v>
      </c>
      <c r="D5" t="s">
        <v>17</v>
      </c>
      <c r="E5" t="s">
        <v>17</v>
      </c>
      <c r="F5" t="s">
        <v>12</v>
      </c>
      <c r="G5" t="s">
        <v>12</v>
      </c>
      <c r="I5" t="s">
        <v>10</v>
      </c>
      <c r="J5" t="s">
        <v>11</v>
      </c>
      <c r="K5" t="s">
        <v>17</v>
      </c>
      <c r="L5" t="s">
        <v>17</v>
      </c>
      <c r="M5" t="s">
        <v>12</v>
      </c>
      <c r="N5" t="s">
        <v>12</v>
      </c>
      <c r="P5" t="s">
        <v>10</v>
      </c>
      <c r="Q5" t="s">
        <v>11</v>
      </c>
      <c r="R5" t="s">
        <v>17</v>
      </c>
      <c r="S5" t="s">
        <v>17</v>
      </c>
      <c r="T5" t="s">
        <v>12</v>
      </c>
      <c r="U5" t="s">
        <v>12</v>
      </c>
    </row>
    <row r="6" spans="1:21" x14ac:dyDescent="0.25">
      <c r="A6" t="s">
        <v>3</v>
      </c>
      <c r="B6">
        <v>4</v>
      </c>
      <c r="C6">
        <v>1920</v>
      </c>
      <c r="D6">
        <v>15</v>
      </c>
      <c r="E6">
        <v>30</v>
      </c>
      <c r="F6">
        <f>B6*C6*D6</f>
        <v>115200</v>
      </c>
      <c r="G6">
        <f>B6*C6*E6</f>
        <v>230400</v>
      </c>
      <c r="I6">
        <v>4</v>
      </c>
      <c r="J6">
        <v>1920</v>
      </c>
      <c r="K6">
        <v>15</v>
      </c>
      <c r="L6">
        <v>30</v>
      </c>
      <c r="M6">
        <f>I6*J6*K6</f>
        <v>115200</v>
      </c>
      <c r="N6">
        <f>I6*J6*L6</f>
        <v>230400</v>
      </c>
      <c r="P6">
        <v>0</v>
      </c>
      <c r="Q6">
        <v>1920</v>
      </c>
      <c r="R6">
        <v>15</v>
      </c>
      <c r="S6">
        <v>30</v>
      </c>
      <c r="T6">
        <f>P6*Q6*R6</f>
        <v>0</v>
      </c>
      <c r="U6">
        <f>P6*Q6*S6</f>
        <v>0</v>
      </c>
    </row>
    <row r="7" spans="1:21" x14ac:dyDescent="0.25">
      <c r="A7" t="s">
        <v>4</v>
      </c>
      <c r="B7">
        <v>0</v>
      </c>
      <c r="C7">
        <v>1920</v>
      </c>
      <c r="D7">
        <v>50</v>
      </c>
      <c r="E7">
        <v>80</v>
      </c>
      <c r="F7">
        <f>B7*C7*D7</f>
        <v>0</v>
      </c>
      <c r="G7">
        <f>B7*C7*E7</f>
        <v>0</v>
      </c>
      <c r="I7">
        <v>0</v>
      </c>
      <c r="J7">
        <v>1920</v>
      </c>
      <c r="K7">
        <v>50</v>
      </c>
      <c r="L7">
        <v>80</v>
      </c>
      <c r="M7">
        <f>I7*J7*K7</f>
        <v>0</v>
      </c>
      <c r="N7">
        <f>I7*J7*L7</f>
        <v>0</v>
      </c>
      <c r="P7">
        <v>0</v>
      </c>
      <c r="Q7">
        <v>1920</v>
      </c>
      <c r="R7">
        <v>50</v>
      </c>
      <c r="S7">
        <v>80</v>
      </c>
      <c r="T7">
        <f>P7*Q7*R7</f>
        <v>0</v>
      </c>
      <c r="U7">
        <f>P7*Q7*S7</f>
        <v>0</v>
      </c>
    </row>
    <row r="8" spans="1:21" x14ac:dyDescent="0.25">
      <c r="A8" t="s">
        <v>5</v>
      </c>
      <c r="B8">
        <v>2</v>
      </c>
      <c r="C8">
        <v>1920</v>
      </c>
      <c r="D8">
        <v>30</v>
      </c>
      <c r="E8">
        <v>50</v>
      </c>
      <c r="F8">
        <f>B8*C8*D8</f>
        <v>115200</v>
      </c>
      <c r="G8">
        <f>B8*C8*E8</f>
        <v>192000</v>
      </c>
      <c r="I8">
        <v>2</v>
      </c>
      <c r="J8">
        <v>1920</v>
      </c>
      <c r="K8">
        <v>30</v>
      </c>
      <c r="L8">
        <v>50</v>
      </c>
      <c r="M8">
        <f>I8*J8*K8</f>
        <v>115200</v>
      </c>
      <c r="N8">
        <f>I8*J8*L8</f>
        <v>192000</v>
      </c>
      <c r="P8">
        <v>0</v>
      </c>
      <c r="Q8">
        <v>1920</v>
      </c>
      <c r="R8">
        <v>30</v>
      </c>
      <c r="S8">
        <v>50</v>
      </c>
      <c r="T8">
        <f>P8*Q8*R8</f>
        <v>0</v>
      </c>
      <c r="U8">
        <f>P8*Q8*S8</f>
        <v>0</v>
      </c>
    </row>
    <row r="9" spans="1:21" x14ac:dyDescent="0.25">
      <c r="A9" t="s">
        <v>6</v>
      </c>
      <c r="B9">
        <v>1</v>
      </c>
      <c r="C9">
        <v>1920</v>
      </c>
      <c r="D9">
        <v>80</v>
      </c>
      <c r="E9">
        <v>120</v>
      </c>
      <c r="F9">
        <f>B9*C9*D9</f>
        <v>153600</v>
      </c>
      <c r="G9">
        <f>B9*C9*E9</f>
        <v>230400</v>
      </c>
      <c r="I9">
        <v>1</v>
      </c>
      <c r="J9">
        <v>1920</v>
      </c>
      <c r="K9">
        <v>80</v>
      </c>
      <c r="L9">
        <v>120</v>
      </c>
      <c r="M9">
        <f>I9*J9*K9</f>
        <v>153600</v>
      </c>
      <c r="N9">
        <f>I9*J9*L9</f>
        <v>230400</v>
      </c>
      <c r="P9">
        <v>1</v>
      </c>
      <c r="Q9">
        <v>1920</v>
      </c>
      <c r="R9">
        <v>80</v>
      </c>
      <c r="S9">
        <v>120</v>
      </c>
      <c r="T9">
        <f>P9*Q9*R9</f>
        <v>153600</v>
      </c>
      <c r="U9">
        <f>P9*Q9*S9</f>
        <v>230400</v>
      </c>
    </row>
    <row r="10" spans="1:21" x14ac:dyDescent="0.25">
      <c r="F10">
        <f>SUM(F6:F9)</f>
        <v>384000</v>
      </c>
      <c r="G10">
        <f>SUM(G6:G9)</f>
        <v>652800</v>
      </c>
      <c r="M10">
        <f>SUM(M6:M9)</f>
        <v>384000</v>
      </c>
      <c r="N10">
        <f>SUM(N6:N9)</f>
        <v>652800</v>
      </c>
      <c r="T10">
        <f>SUM(T6:T9)</f>
        <v>153600</v>
      </c>
      <c r="U10">
        <f>SUM(U6:U9)</f>
        <v>230400</v>
      </c>
    </row>
    <row r="11" spans="1:21" x14ac:dyDescent="0.25">
      <c r="A11" t="s">
        <v>7</v>
      </c>
    </row>
    <row r="12" spans="1:21" x14ac:dyDescent="0.25">
      <c r="A12" t="s">
        <v>3</v>
      </c>
      <c r="B12">
        <v>0</v>
      </c>
      <c r="C12">
        <v>1920</v>
      </c>
      <c r="D12">
        <v>25</v>
      </c>
      <c r="E12">
        <v>40</v>
      </c>
      <c r="F12">
        <f>B12*C12*D12</f>
        <v>0</v>
      </c>
      <c r="G12">
        <f>B12*C12*E12</f>
        <v>0</v>
      </c>
      <c r="I12">
        <v>0</v>
      </c>
      <c r="J12">
        <v>1920</v>
      </c>
      <c r="K12">
        <v>25</v>
      </c>
      <c r="L12">
        <v>40</v>
      </c>
      <c r="M12">
        <f>I12*J12*K12</f>
        <v>0</v>
      </c>
      <c r="N12">
        <f>I12*J12*L12</f>
        <v>0</v>
      </c>
      <c r="P12">
        <v>0</v>
      </c>
      <c r="Q12">
        <v>1920</v>
      </c>
      <c r="R12">
        <v>25</v>
      </c>
      <c r="S12">
        <v>40</v>
      </c>
      <c r="T12">
        <f>P12*Q12*R12</f>
        <v>0</v>
      </c>
      <c r="U12">
        <f>P12*Q12*S12</f>
        <v>0</v>
      </c>
    </row>
    <row r="13" spans="1:21" x14ac:dyDescent="0.25">
      <c r="A13" t="s">
        <v>4</v>
      </c>
      <c r="B13">
        <v>0</v>
      </c>
      <c r="C13">
        <v>1920</v>
      </c>
      <c r="D13">
        <v>70</v>
      </c>
      <c r="E13">
        <v>100</v>
      </c>
      <c r="F13">
        <f>B13*C13*D13</f>
        <v>0</v>
      </c>
      <c r="G13">
        <f>B13*C13*E13</f>
        <v>0</v>
      </c>
      <c r="I13">
        <v>0</v>
      </c>
      <c r="J13">
        <v>1920</v>
      </c>
      <c r="K13">
        <v>70</v>
      </c>
      <c r="L13">
        <v>100</v>
      </c>
      <c r="M13">
        <f>I13*J13*K13</f>
        <v>0</v>
      </c>
      <c r="N13">
        <f>I13*J13*L13</f>
        <v>0</v>
      </c>
      <c r="P13">
        <v>0</v>
      </c>
      <c r="Q13">
        <v>1920</v>
      </c>
      <c r="R13">
        <v>70</v>
      </c>
      <c r="S13">
        <v>100</v>
      </c>
      <c r="T13">
        <f>P13*Q13*R13</f>
        <v>0</v>
      </c>
      <c r="U13">
        <f>P13*Q13*S13</f>
        <v>0</v>
      </c>
    </row>
    <row r="14" spans="1:21" x14ac:dyDescent="0.25">
      <c r="A14" t="s">
        <v>5</v>
      </c>
      <c r="B14">
        <v>0</v>
      </c>
      <c r="C14">
        <v>1920</v>
      </c>
      <c r="D14">
        <v>40</v>
      </c>
      <c r="E14">
        <v>70</v>
      </c>
      <c r="F14">
        <f>B14*C14*D14</f>
        <v>0</v>
      </c>
      <c r="G14">
        <f>B14*C14*E14</f>
        <v>0</v>
      </c>
      <c r="I14">
        <v>0</v>
      </c>
      <c r="J14">
        <v>1920</v>
      </c>
      <c r="K14">
        <v>40</v>
      </c>
      <c r="L14">
        <v>70</v>
      </c>
      <c r="M14">
        <f>I14*J14*K14</f>
        <v>0</v>
      </c>
      <c r="N14">
        <f>I14*J14*L14</f>
        <v>0</v>
      </c>
      <c r="P14">
        <v>0</v>
      </c>
      <c r="Q14">
        <v>1920</v>
      </c>
      <c r="R14">
        <v>40</v>
      </c>
      <c r="S14">
        <v>70</v>
      </c>
      <c r="T14">
        <f>P14*Q14*R14</f>
        <v>0</v>
      </c>
      <c r="U14">
        <f>P14*Q14*S14</f>
        <v>0</v>
      </c>
    </row>
    <row r="15" spans="1:21" x14ac:dyDescent="0.25">
      <c r="A15" t="s">
        <v>6</v>
      </c>
      <c r="B15">
        <v>1</v>
      </c>
      <c r="C15">
        <v>240</v>
      </c>
      <c r="D15">
        <v>100</v>
      </c>
      <c r="E15">
        <v>150</v>
      </c>
      <c r="F15">
        <f>B15*C15*D15</f>
        <v>24000</v>
      </c>
      <c r="G15">
        <f>B15*C15*E15</f>
        <v>36000</v>
      </c>
      <c r="I15">
        <v>1</v>
      </c>
      <c r="J15">
        <v>1920</v>
      </c>
      <c r="K15">
        <v>100</v>
      </c>
      <c r="L15">
        <v>150</v>
      </c>
      <c r="M15">
        <f>I15*J15*K15</f>
        <v>192000</v>
      </c>
      <c r="N15">
        <f>I15*J15*L15</f>
        <v>288000</v>
      </c>
      <c r="P15">
        <v>1</v>
      </c>
      <c r="Q15">
        <v>240</v>
      </c>
      <c r="R15">
        <v>100</v>
      </c>
      <c r="S15">
        <v>150</v>
      </c>
      <c r="T15">
        <f>P15*Q15*R15</f>
        <v>24000</v>
      </c>
      <c r="U15">
        <f>P15*Q15*S15</f>
        <v>36000</v>
      </c>
    </row>
    <row r="16" spans="1:21" x14ac:dyDescent="0.25">
      <c r="F16">
        <f>SUM(F12:F15)</f>
        <v>24000</v>
      </c>
      <c r="G16">
        <f>SUM(G12:G15)</f>
        <v>36000</v>
      </c>
      <c r="M16">
        <f>SUM(M12:M15)</f>
        <v>192000</v>
      </c>
      <c r="N16">
        <f>SUM(N12:N15)</f>
        <v>288000</v>
      </c>
      <c r="T16">
        <f>SUM(T12:T15)</f>
        <v>24000</v>
      </c>
      <c r="U16">
        <f>SUM(U12:U15)</f>
        <v>36000</v>
      </c>
    </row>
    <row r="18" spans="1:21" x14ac:dyDescent="0.25">
      <c r="A18" t="s">
        <v>8</v>
      </c>
    </row>
    <row r="19" spans="1:21" x14ac:dyDescent="0.25">
      <c r="A19" t="s">
        <v>3</v>
      </c>
      <c r="B19">
        <v>0</v>
      </c>
      <c r="C19">
        <v>1920</v>
      </c>
      <c r="D19">
        <v>50</v>
      </c>
      <c r="E19">
        <v>80</v>
      </c>
      <c r="F19">
        <f>B19*C19*D19</f>
        <v>0</v>
      </c>
      <c r="G19">
        <f>B19*C19*E19</f>
        <v>0</v>
      </c>
      <c r="I19">
        <v>0</v>
      </c>
      <c r="J19">
        <v>1920</v>
      </c>
      <c r="K19">
        <v>50</v>
      </c>
      <c r="L19">
        <v>80</v>
      </c>
      <c r="M19">
        <f>I19*J19*K19</f>
        <v>0</v>
      </c>
      <c r="N19">
        <f>I19*J19*L19</f>
        <v>0</v>
      </c>
      <c r="P19">
        <v>0</v>
      </c>
      <c r="Q19">
        <v>1920</v>
      </c>
      <c r="R19">
        <v>50</v>
      </c>
      <c r="S19">
        <v>80</v>
      </c>
      <c r="T19">
        <f>P19*Q19*R19</f>
        <v>0</v>
      </c>
      <c r="U19">
        <f>P19*Q19*S19</f>
        <v>0</v>
      </c>
    </row>
    <row r="20" spans="1:21" x14ac:dyDescent="0.25">
      <c r="A20" t="s">
        <v>4</v>
      </c>
      <c r="B20">
        <v>1</v>
      </c>
      <c r="C20">
        <v>240</v>
      </c>
      <c r="D20">
        <v>120</v>
      </c>
      <c r="E20">
        <v>180</v>
      </c>
      <c r="F20">
        <f>B20*C20*D20</f>
        <v>28800</v>
      </c>
      <c r="G20">
        <f>B20*C20*E20</f>
        <v>43200</v>
      </c>
      <c r="I20">
        <v>1</v>
      </c>
      <c r="J20">
        <v>1920</v>
      </c>
      <c r="K20">
        <v>120</v>
      </c>
      <c r="L20">
        <v>180</v>
      </c>
      <c r="M20">
        <f>I20*J20*K20</f>
        <v>230400</v>
      </c>
      <c r="N20">
        <f>I20*J20*L20</f>
        <v>345600</v>
      </c>
      <c r="P20">
        <v>2</v>
      </c>
      <c r="Q20">
        <v>240</v>
      </c>
      <c r="R20">
        <v>120</v>
      </c>
      <c r="S20">
        <v>180</v>
      </c>
      <c r="T20">
        <f>P20*Q20*R20</f>
        <v>57600</v>
      </c>
      <c r="U20">
        <f>P20*Q20*S20</f>
        <v>86400</v>
      </c>
    </row>
    <row r="21" spans="1:21" x14ac:dyDescent="0.25">
      <c r="A21" t="s">
        <v>5</v>
      </c>
      <c r="B21">
        <v>0</v>
      </c>
      <c r="C21">
        <v>1920</v>
      </c>
      <c r="D21">
        <v>80</v>
      </c>
      <c r="E21">
        <v>120</v>
      </c>
      <c r="F21">
        <f>B21*C21*D21</f>
        <v>0</v>
      </c>
      <c r="G21">
        <f>B21*C21*E21</f>
        <v>0</v>
      </c>
      <c r="I21">
        <v>0</v>
      </c>
      <c r="J21">
        <v>1920</v>
      </c>
      <c r="K21">
        <v>80</v>
      </c>
      <c r="L21">
        <v>120</v>
      </c>
      <c r="M21">
        <f>I21*J21*K21</f>
        <v>0</v>
      </c>
      <c r="N21">
        <f>I21*J21*L21</f>
        <v>0</v>
      </c>
      <c r="P21">
        <v>0</v>
      </c>
      <c r="Q21">
        <v>1920</v>
      </c>
      <c r="R21">
        <v>80</v>
      </c>
      <c r="S21">
        <v>120</v>
      </c>
      <c r="T21">
        <f>P21*Q21*R21</f>
        <v>0</v>
      </c>
      <c r="U21">
        <f>P21*Q21*S21</f>
        <v>0</v>
      </c>
    </row>
    <row r="22" spans="1:21" x14ac:dyDescent="0.25">
      <c r="A22" t="s">
        <v>6</v>
      </c>
      <c r="B22">
        <v>1</v>
      </c>
      <c r="C22">
        <v>240</v>
      </c>
      <c r="D22">
        <v>150</v>
      </c>
      <c r="E22">
        <v>250</v>
      </c>
      <c r="F22">
        <f>B22*C22*D22</f>
        <v>36000</v>
      </c>
      <c r="G22">
        <f>B22*C22*E22</f>
        <v>60000</v>
      </c>
      <c r="I22">
        <v>1</v>
      </c>
      <c r="J22">
        <v>120</v>
      </c>
      <c r="K22">
        <v>150</v>
      </c>
      <c r="L22">
        <v>250</v>
      </c>
      <c r="M22">
        <f>I22*J22*K22</f>
        <v>18000</v>
      </c>
      <c r="N22">
        <f>I22*J22*L22</f>
        <v>30000</v>
      </c>
      <c r="P22">
        <v>1</v>
      </c>
      <c r="Q22">
        <v>120</v>
      </c>
      <c r="R22">
        <v>150</v>
      </c>
      <c r="S22">
        <v>250</v>
      </c>
      <c r="T22">
        <f>P22*Q22*R22</f>
        <v>18000</v>
      </c>
      <c r="U22">
        <f>P22*Q22*S22</f>
        <v>30000</v>
      </c>
    </row>
    <row r="23" spans="1:21" x14ac:dyDescent="0.25">
      <c r="F23">
        <f>SUM(F19:F22)</f>
        <v>64800</v>
      </c>
      <c r="G23">
        <f>SUM(G19:G22)</f>
        <v>103200</v>
      </c>
      <c r="M23">
        <f>SUM(M19:M22)</f>
        <v>248400</v>
      </c>
      <c r="N23">
        <f>SUM(N19:N22)</f>
        <v>375600</v>
      </c>
      <c r="T23">
        <f>SUM(T19:T22)</f>
        <v>75600</v>
      </c>
      <c r="U23">
        <f>SUM(U19:U22)</f>
        <v>116400</v>
      </c>
    </row>
    <row r="26" spans="1:21" x14ac:dyDescent="0.25">
      <c r="A26" t="s">
        <v>9</v>
      </c>
    </row>
    <row r="27" spans="1:21" x14ac:dyDescent="0.25">
      <c r="A27" t="s">
        <v>13</v>
      </c>
      <c r="B27">
        <v>0</v>
      </c>
      <c r="C27">
        <v>240</v>
      </c>
      <c r="D27">
        <v>100</v>
      </c>
      <c r="E27">
        <v>200</v>
      </c>
      <c r="F27">
        <f>B27*C27*D27</f>
        <v>0</v>
      </c>
      <c r="G27">
        <f>B27*C27*E27</f>
        <v>0</v>
      </c>
      <c r="M27" t="s">
        <v>22</v>
      </c>
      <c r="P27">
        <f>F10+F16+F23+F31+M10+M16+M23+T10+T16+T23</f>
        <v>1790400</v>
      </c>
    </row>
    <row r="28" spans="1:21" x14ac:dyDescent="0.25">
      <c r="A28" t="s">
        <v>14</v>
      </c>
      <c r="B28">
        <v>0</v>
      </c>
      <c r="C28">
        <v>240</v>
      </c>
      <c r="D28">
        <v>300</v>
      </c>
      <c r="E28">
        <v>500</v>
      </c>
      <c r="F28">
        <f>B28*C28*D28</f>
        <v>0</v>
      </c>
      <c r="G28">
        <f>B28*C28*E28</f>
        <v>0</v>
      </c>
      <c r="P28">
        <f>G10+G16+G23+G31+N10+N16+N23+U10+U16+U23</f>
        <v>2971200</v>
      </c>
    </row>
    <row r="29" spans="1:21" x14ac:dyDescent="0.25">
      <c r="A29" t="s">
        <v>15</v>
      </c>
      <c r="B29">
        <v>0</v>
      </c>
      <c r="C29">
        <v>240</v>
      </c>
      <c r="D29">
        <v>200</v>
      </c>
      <c r="E29">
        <v>300</v>
      </c>
      <c r="F29">
        <f>B29*C29*D29</f>
        <v>0</v>
      </c>
      <c r="G29">
        <f>B29*C29*E29</f>
        <v>0</v>
      </c>
    </row>
    <row r="30" spans="1:21" x14ac:dyDescent="0.25">
      <c r="A30" t="s">
        <v>16</v>
      </c>
      <c r="B30">
        <v>2</v>
      </c>
      <c r="C30">
        <v>240</v>
      </c>
      <c r="D30">
        <v>500</v>
      </c>
      <c r="E30">
        <v>1000</v>
      </c>
      <c r="F30">
        <f>B30*C30*D30</f>
        <v>240000</v>
      </c>
      <c r="G30">
        <f>B30*C30*E30</f>
        <v>480000</v>
      </c>
    </row>
    <row r="31" spans="1:21" x14ac:dyDescent="0.25">
      <c r="F31">
        <f>SUM(F27:F30)</f>
        <v>240000</v>
      </c>
      <c r="G31">
        <f>SUM(G27:G30)</f>
        <v>480000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016AB-5104-4EE8-BD6C-BA8D06101341}">
  <dimension ref="A1:U31"/>
  <sheetViews>
    <sheetView workbookViewId="0">
      <selection activeCell="K2" sqref="K2"/>
    </sheetView>
  </sheetViews>
  <sheetFormatPr defaultRowHeight="15" x14ac:dyDescent="0.25"/>
  <cols>
    <col min="1" max="1" width="30.85546875" bestFit="1" customWidth="1"/>
    <col min="2" max="2" width="5.28515625" bestFit="1" customWidth="1"/>
    <col min="3" max="3" width="6.28515625" bestFit="1" customWidth="1"/>
    <col min="4" max="7" width="10.7109375" bestFit="1" customWidth="1"/>
    <col min="8" max="8" width="10.7109375" customWidth="1"/>
    <col min="9" max="9" width="5.42578125" bestFit="1" customWidth="1"/>
    <col min="10" max="10" width="8" bestFit="1" customWidth="1"/>
    <col min="11" max="12" width="10.7109375" bestFit="1" customWidth="1"/>
    <col min="13" max="13" width="11.28515625" bestFit="1" customWidth="1"/>
    <col min="14" max="14" width="10.7109375" bestFit="1" customWidth="1"/>
    <col min="15" max="15" width="10.7109375" customWidth="1"/>
    <col min="16" max="16" width="8" bestFit="1" customWidth="1"/>
    <col min="17" max="17" width="6.28515625" bestFit="1" customWidth="1"/>
    <col min="18" max="21" width="10.7109375" bestFit="1" customWidth="1"/>
  </cols>
  <sheetData>
    <row r="1" spans="1:21" x14ac:dyDescent="0.25">
      <c r="A1" t="s">
        <v>24</v>
      </c>
      <c r="C1" t="s">
        <v>18</v>
      </c>
      <c r="D1" t="s">
        <v>19</v>
      </c>
      <c r="E1" t="s">
        <v>20</v>
      </c>
      <c r="F1" t="s">
        <v>23</v>
      </c>
      <c r="H1" s="6" t="s">
        <v>111</v>
      </c>
      <c r="J1" t="s">
        <v>112</v>
      </c>
      <c r="K1" t="s">
        <v>113</v>
      </c>
    </row>
    <row r="2" spans="1:21" x14ac:dyDescent="0.25">
      <c r="C2">
        <v>30</v>
      </c>
      <c r="D2">
        <v>20</v>
      </c>
      <c r="E2">
        <v>10</v>
      </c>
      <c r="F2">
        <v>5</v>
      </c>
      <c r="H2" s="6">
        <f>SUM(C2:F2)</f>
        <v>65</v>
      </c>
      <c r="J2">
        <f>TCO!M34</f>
        <v>765500</v>
      </c>
      <c r="K2" s="9">
        <f>J2/H2</f>
        <v>11776.923076923076</v>
      </c>
    </row>
    <row r="4" spans="1:21" x14ac:dyDescent="0.25">
      <c r="B4" t="s">
        <v>21</v>
      </c>
      <c r="I4" t="s">
        <v>0</v>
      </c>
      <c r="P4" t="s">
        <v>1</v>
      </c>
    </row>
    <row r="5" spans="1:21" x14ac:dyDescent="0.25">
      <c r="A5" t="s">
        <v>2</v>
      </c>
      <c r="B5" t="s">
        <v>10</v>
      </c>
      <c r="C5" t="s">
        <v>11</v>
      </c>
      <c r="D5" t="s">
        <v>17</v>
      </c>
      <c r="E5" t="s">
        <v>17</v>
      </c>
      <c r="F5" t="s">
        <v>12</v>
      </c>
      <c r="G5" t="s">
        <v>12</v>
      </c>
      <c r="I5" t="s">
        <v>10</v>
      </c>
      <c r="J5" t="s">
        <v>11</v>
      </c>
      <c r="K5" t="s">
        <v>17</v>
      </c>
      <c r="L5" t="s">
        <v>17</v>
      </c>
      <c r="M5" t="s">
        <v>12</v>
      </c>
      <c r="N5" t="s">
        <v>12</v>
      </c>
      <c r="P5" t="s">
        <v>10</v>
      </c>
      <c r="Q5" t="s">
        <v>11</v>
      </c>
      <c r="R5" t="s">
        <v>17</v>
      </c>
      <c r="S5" t="s">
        <v>17</v>
      </c>
      <c r="T5" t="s">
        <v>12</v>
      </c>
      <c r="U5" t="s">
        <v>12</v>
      </c>
    </row>
    <row r="6" spans="1:21" x14ac:dyDescent="0.25">
      <c r="A6" t="s">
        <v>3</v>
      </c>
      <c r="B6">
        <v>2</v>
      </c>
      <c r="C6">
        <v>1920</v>
      </c>
      <c r="D6">
        <v>15</v>
      </c>
      <c r="E6">
        <v>30</v>
      </c>
      <c r="F6">
        <f>B6*C6*D6</f>
        <v>57600</v>
      </c>
      <c r="G6">
        <f>B6*C6*E6</f>
        <v>115200</v>
      </c>
      <c r="I6">
        <v>4</v>
      </c>
      <c r="J6">
        <v>1920</v>
      </c>
      <c r="K6">
        <v>15</v>
      </c>
      <c r="L6">
        <v>30</v>
      </c>
      <c r="M6">
        <f>I6*J6*K6</f>
        <v>115200</v>
      </c>
      <c r="N6">
        <f>I6*J6*L6</f>
        <v>230400</v>
      </c>
      <c r="P6">
        <v>0</v>
      </c>
      <c r="Q6">
        <v>1920</v>
      </c>
      <c r="R6">
        <v>15</v>
      </c>
      <c r="S6">
        <v>30</v>
      </c>
      <c r="T6">
        <f>P6*Q6*R6</f>
        <v>0</v>
      </c>
      <c r="U6">
        <f>P6*Q6*S6</f>
        <v>0</v>
      </c>
    </row>
    <row r="7" spans="1:21" x14ac:dyDescent="0.25">
      <c r="A7" t="s">
        <v>4</v>
      </c>
      <c r="B7">
        <v>2</v>
      </c>
      <c r="C7">
        <v>1920</v>
      </c>
      <c r="D7">
        <v>50</v>
      </c>
      <c r="E7">
        <v>80</v>
      </c>
      <c r="F7">
        <f>B7*C7*D7</f>
        <v>192000</v>
      </c>
      <c r="G7">
        <f>B7*C7*E7</f>
        <v>307200</v>
      </c>
      <c r="I7">
        <v>4</v>
      </c>
      <c r="J7">
        <v>1920</v>
      </c>
      <c r="K7">
        <v>50</v>
      </c>
      <c r="L7">
        <v>80</v>
      </c>
      <c r="M7">
        <f>I7*J7*K7</f>
        <v>384000</v>
      </c>
      <c r="N7">
        <f>I7*J7*L7</f>
        <v>614400</v>
      </c>
      <c r="P7">
        <v>1</v>
      </c>
      <c r="Q7">
        <v>1920</v>
      </c>
      <c r="R7">
        <v>50</v>
      </c>
      <c r="S7">
        <v>80</v>
      </c>
      <c r="T7">
        <f>P7*Q7*R7</f>
        <v>96000</v>
      </c>
      <c r="U7">
        <f>P7*Q7*S7</f>
        <v>153600</v>
      </c>
    </row>
    <row r="8" spans="1:21" x14ac:dyDescent="0.25">
      <c r="A8" t="s">
        <v>5</v>
      </c>
      <c r="B8">
        <v>2</v>
      </c>
      <c r="C8">
        <v>1920</v>
      </c>
      <c r="D8">
        <v>30</v>
      </c>
      <c r="E8">
        <v>50</v>
      </c>
      <c r="F8">
        <f>B8*C8*D8</f>
        <v>115200</v>
      </c>
      <c r="G8">
        <f>B8*C8*E8</f>
        <v>192000</v>
      </c>
      <c r="I8">
        <v>0</v>
      </c>
      <c r="J8">
        <v>1920</v>
      </c>
      <c r="K8">
        <v>30</v>
      </c>
      <c r="L8">
        <v>50</v>
      </c>
      <c r="M8">
        <f>I8*J8*K8</f>
        <v>0</v>
      </c>
      <c r="N8">
        <f>I8*J8*L8</f>
        <v>0</v>
      </c>
      <c r="P8">
        <v>0</v>
      </c>
      <c r="Q8">
        <v>1920</v>
      </c>
      <c r="R8">
        <v>30</v>
      </c>
      <c r="S8">
        <v>50</v>
      </c>
      <c r="T8">
        <f>P8*Q8*R8</f>
        <v>0</v>
      </c>
      <c r="U8">
        <f>P8*Q8*S8</f>
        <v>0</v>
      </c>
    </row>
    <row r="9" spans="1:21" x14ac:dyDescent="0.25">
      <c r="A9" t="s">
        <v>6</v>
      </c>
      <c r="B9">
        <v>1</v>
      </c>
      <c r="C9">
        <v>1920</v>
      </c>
      <c r="D9">
        <v>80</v>
      </c>
      <c r="E9">
        <v>120</v>
      </c>
      <c r="F9">
        <f>B9*C9*D9</f>
        <v>153600</v>
      </c>
      <c r="G9">
        <f>B9*C9*E9</f>
        <v>230400</v>
      </c>
      <c r="I9">
        <v>1</v>
      </c>
      <c r="J9">
        <v>1920</v>
      </c>
      <c r="K9">
        <v>80</v>
      </c>
      <c r="L9">
        <v>120</v>
      </c>
      <c r="M9">
        <f>I9*J9*K9</f>
        <v>153600</v>
      </c>
      <c r="N9">
        <f>I9*J9*L9</f>
        <v>230400</v>
      </c>
      <c r="P9">
        <v>1</v>
      </c>
      <c r="Q9">
        <v>1920</v>
      </c>
      <c r="R9">
        <v>80</v>
      </c>
      <c r="S9">
        <v>120</v>
      </c>
      <c r="T9">
        <f>P9*Q9*R9</f>
        <v>153600</v>
      </c>
      <c r="U9">
        <f>P9*Q9*S9</f>
        <v>230400</v>
      </c>
    </row>
    <row r="10" spans="1:21" x14ac:dyDescent="0.25">
      <c r="F10">
        <f>SUM(F6:F9)</f>
        <v>518400</v>
      </c>
      <c r="G10">
        <f>SUM(G6:G9)</f>
        <v>844800</v>
      </c>
      <c r="M10">
        <f>SUM(M6:M9)</f>
        <v>652800</v>
      </c>
      <c r="N10">
        <f>SUM(N6:N9)</f>
        <v>1075200</v>
      </c>
      <c r="T10">
        <f>SUM(T6:T9)</f>
        <v>249600</v>
      </c>
      <c r="U10">
        <f>SUM(U6:U9)</f>
        <v>384000</v>
      </c>
    </row>
    <row r="11" spans="1:21" x14ac:dyDescent="0.25">
      <c r="A11" t="s">
        <v>7</v>
      </c>
    </row>
    <row r="12" spans="1:21" x14ac:dyDescent="0.25">
      <c r="A12" t="s">
        <v>3</v>
      </c>
      <c r="B12">
        <v>0</v>
      </c>
      <c r="C12">
        <v>1920</v>
      </c>
      <c r="D12">
        <v>25</v>
      </c>
      <c r="E12">
        <v>40</v>
      </c>
      <c r="F12">
        <f>B12*C12*D12</f>
        <v>0</v>
      </c>
      <c r="G12">
        <f>B12*C12*E12</f>
        <v>0</v>
      </c>
      <c r="I12">
        <v>0</v>
      </c>
      <c r="J12">
        <v>1920</v>
      </c>
      <c r="K12">
        <v>25</v>
      </c>
      <c r="L12">
        <v>40</v>
      </c>
      <c r="M12">
        <f>I12*J12*K12</f>
        <v>0</v>
      </c>
      <c r="N12">
        <f>I12*J12*L12</f>
        <v>0</v>
      </c>
      <c r="P12">
        <v>0</v>
      </c>
      <c r="Q12">
        <v>1920</v>
      </c>
      <c r="R12">
        <v>25</v>
      </c>
      <c r="S12">
        <v>40</v>
      </c>
      <c r="T12">
        <f>P12*Q12*R12</f>
        <v>0</v>
      </c>
      <c r="U12">
        <f>P12*Q12*S12</f>
        <v>0</v>
      </c>
    </row>
    <row r="13" spans="1:21" x14ac:dyDescent="0.25">
      <c r="A13" t="s">
        <v>4</v>
      </c>
      <c r="B13">
        <v>0</v>
      </c>
      <c r="C13">
        <v>1920</v>
      </c>
      <c r="D13">
        <v>70</v>
      </c>
      <c r="E13">
        <v>100</v>
      </c>
      <c r="F13">
        <f>B13*C13*D13</f>
        <v>0</v>
      </c>
      <c r="G13">
        <f>B13*C13*E13</f>
        <v>0</v>
      </c>
      <c r="I13">
        <v>0</v>
      </c>
      <c r="J13">
        <v>1920</v>
      </c>
      <c r="K13">
        <v>70</v>
      </c>
      <c r="L13">
        <v>100</v>
      </c>
      <c r="M13">
        <f>I13*J13*K13</f>
        <v>0</v>
      </c>
      <c r="N13">
        <f>I13*J13*L13</f>
        <v>0</v>
      </c>
      <c r="P13">
        <v>0</v>
      </c>
      <c r="Q13">
        <v>1920</v>
      </c>
      <c r="R13">
        <v>70</v>
      </c>
      <c r="S13">
        <v>100</v>
      </c>
      <c r="T13">
        <f>P13*Q13*R13</f>
        <v>0</v>
      </c>
      <c r="U13">
        <f>P13*Q13*S13</f>
        <v>0</v>
      </c>
    </row>
    <row r="14" spans="1:21" x14ac:dyDescent="0.25">
      <c r="A14" t="s">
        <v>5</v>
      </c>
      <c r="B14">
        <v>0</v>
      </c>
      <c r="C14">
        <v>1920</v>
      </c>
      <c r="D14">
        <v>40</v>
      </c>
      <c r="E14">
        <v>70</v>
      </c>
      <c r="F14">
        <f>B14*C14*D14</f>
        <v>0</v>
      </c>
      <c r="G14">
        <f>B14*C14*E14</f>
        <v>0</v>
      </c>
      <c r="I14">
        <v>0</v>
      </c>
      <c r="J14">
        <v>1920</v>
      </c>
      <c r="K14">
        <v>40</v>
      </c>
      <c r="L14">
        <v>70</v>
      </c>
      <c r="M14">
        <f>I14*J14*K14</f>
        <v>0</v>
      </c>
      <c r="N14">
        <f>I14*J14*L14</f>
        <v>0</v>
      </c>
      <c r="P14">
        <v>0</v>
      </c>
      <c r="Q14">
        <v>1920</v>
      </c>
      <c r="R14">
        <v>40</v>
      </c>
      <c r="S14">
        <v>70</v>
      </c>
      <c r="T14">
        <f>P14*Q14*R14</f>
        <v>0</v>
      </c>
      <c r="U14">
        <f>P14*Q14*S14</f>
        <v>0</v>
      </c>
    </row>
    <row r="15" spans="1:21" x14ac:dyDescent="0.25">
      <c r="A15" t="s">
        <v>6</v>
      </c>
      <c r="B15">
        <v>0</v>
      </c>
      <c r="C15">
        <v>240</v>
      </c>
      <c r="D15">
        <v>100</v>
      </c>
      <c r="E15">
        <v>150</v>
      </c>
      <c r="F15">
        <f>B15*C15*D15</f>
        <v>0</v>
      </c>
      <c r="G15">
        <f>B15*C15*E15</f>
        <v>0</v>
      </c>
      <c r="I15">
        <v>0</v>
      </c>
      <c r="J15">
        <v>1920</v>
      </c>
      <c r="K15">
        <v>100</v>
      </c>
      <c r="L15">
        <v>150</v>
      </c>
      <c r="M15">
        <f>I15*J15*K15</f>
        <v>0</v>
      </c>
      <c r="N15">
        <f>I15*J15*L15</f>
        <v>0</v>
      </c>
      <c r="P15">
        <v>0</v>
      </c>
      <c r="Q15">
        <v>240</v>
      </c>
      <c r="R15">
        <v>100</v>
      </c>
      <c r="S15">
        <v>150</v>
      </c>
      <c r="T15">
        <f>P15*Q15*R15</f>
        <v>0</v>
      </c>
      <c r="U15">
        <f>P15*Q15*S15</f>
        <v>0</v>
      </c>
    </row>
    <row r="16" spans="1:21" x14ac:dyDescent="0.25">
      <c r="F16">
        <f>SUM(F12:F15)</f>
        <v>0</v>
      </c>
      <c r="G16">
        <f>SUM(G12:G15)</f>
        <v>0</v>
      </c>
      <c r="M16">
        <f>SUM(M12:M15)</f>
        <v>0</v>
      </c>
      <c r="N16">
        <f>SUM(N12:N15)</f>
        <v>0</v>
      </c>
      <c r="T16">
        <f>SUM(T12:T15)</f>
        <v>0</v>
      </c>
      <c r="U16">
        <f>SUM(U12:U15)</f>
        <v>0</v>
      </c>
    </row>
    <row r="18" spans="1:21" x14ac:dyDescent="0.25">
      <c r="A18" t="s">
        <v>8</v>
      </c>
    </row>
    <row r="19" spans="1:21" x14ac:dyDescent="0.25">
      <c r="A19" t="s">
        <v>3</v>
      </c>
      <c r="B19">
        <v>0</v>
      </c>
      <c r="C19">
        <v>1920</v>
      </c>
      <c r="D19">
        <v>50</v>
      </c>
      <c r="E19">
        <v>80</v>
      </c>
      <c r="F19">
        <f>B19*C19*D19</f>
        <v>0</v>
      </c>
      <c r="G19">
        <f>B19*C19*E19</f>
        <v>0</v>
      </c>
      <c r="I19">
        <v>0</v>
      </c>
      <c r="J19">
        <v>1920</v>
      </c>
      <c r="K19">
        <v>50</v>
      </c>
      <c r="L19">
        <v>80</v>
      </c>
      <c r="M19">
        <f>I19*J19*K19</f>
        <v>0</v>
      </c>
      <c r="N19">
        <f>I19*J19*L19</f>
        <v>0</v>
      </c>
      <c r="P19">
        <v>0</v>
      </c>
      <c r="Q19">
        <v>1920</v>
      </c>
      <c r="R19">
        <v>50</v>
      </c>
      <c r="S19">
        <v>80</v>
      </c>
      <c r="T19">
        <f>P19*Q19*R19</f>
        <v>0</v>
      </c>
      <c r="U19">
        <f>P19*Q19*S19</f>
        <v>0</v>
      </c>
    </row>
    <row r="20" spans="1:21" x14ac:dyDescent="0.25">
      <c r="A20" t="s">
        <v>4</v>
      </c>
      <c r="B20">
        <v>0</v>
      </c>
      <c r="C20">
        <v>240</v>
      </c>
      <c r="D20">
        <v>120</v>
      </c>
      <c r="E20">
        <v>180</v>
      </c>
      <c r="F20">
        <f>B20*C20*D20</f>
        <v>0</v>
      </c>
      <c r="G20">
        <f>B20*C20*E20</f>
        <v>0</v>
      </c>
      <c r="I20">
        <v>0</v>
      </c>
      <c r="J20">
        <v>1920</v>
      </c>
      <c r="K20">
        <v>120</v>
      </c>
      <c r="L20">
        <v>180</v>
      </c>
      <c r="M20">
        <f>I20*J20*K20</f>
        <v>0</v>
      </c>
      <c r="N20">
        <f>I20*J20*L20</f>
        <v>0</v>
      </c>
      <c r="P20">
        <v>0</v>
      </c>
      <c r="Q20">
        <v>1920</v>
      </c>
      <c r="R20">
        <v>120</v>
      </c>
      <c r="S20">
        <v>180</v>
      </c>
      <c r="T20">
        <f>P20*Q20*R20</f>
        <v>0</v>
      </c>
      <c r="U20">
        <f>P20*Q20*S20</f>
        <v>0</v>
      </c>
    </row>
    <row r="21" spans="1:21" x14ac:dyDescent="0.25">
      <c r="A21" t="s">
        <v>5</v>
      </c>
      <c r="B21">
        <v>0</v>
      </c>
      <c r="C21">
        <v>1920</v>
      </c>
      <c r="D21">
        <v>80</v>
      </c>
      <c r="E21">
        <v>120</v>
      </c>
      <c r="F21">
        <f>B21*C21*D21</f>
        <v>0</v>
      </c>
      <c r="G21">
        <f>B21*C21*E21</f>
        <v>0</v>
      </c>
      <c r="I21">
        <v>0</v>
      </c>
      <c r="J21">
        <v>1920</v>
      </c>
      <c r="K21">
        <v>80</v>
      </c>
      <c r="L21">
        <v>120</v>
      </c>
      <c r="M21">
        <f>I21*J21*K21</f>
        <v>0</v>
      </c>
      <c r="N21">
        <f>I21*J21*L21</f>
        <v>0</v>
      </c>
      <c r="P21">
        <v>0</v>
      </c>
      <c r="Q21">
        <v>1920</v>
      </c>
      <c r="R21">
        <v>80</v>
      </c>
      <c r="S21">
        <v>120</v>
      </c>
      <c r="T21">
        <f>P21*Q21*R21</f>
        <v>0</v>
      </c>
      <c r="U21">
        <f>P21*Q21*S21</f>
        <v>0</v>
      </c>
    </row>
    <row r="22" spans="1:21" x14ac:dyDescent="0.25">
      <c r="A22" t="s">
        <v>6</v>
      </c>
      <c r="B22">
        <v>0</v>
      </c>
      <c r="C22">
        <v>1920</v>
      </c>
      <c r="D22">
        <v>150</v>
      </c>
      <c r="E22">
        <v>250</v>
      </c>
      <c r="F22">
        <f>B22*C22*D22</f>
        <v>0</v>
      </c>
      <c r="G22">
        <f>B22*C22*E22</f>
        <v>0</v>
      </c>
      <c r="I22">
        <v>0</v>
      </c>
      <c r="J22">
        <v>1920</v>
      </c>
      <c r="K22">
        <v>150</v>
      </c>
      <c r="L22">
        <v>250</v>
      </c>
      <c r="M22">
        <f>I22*J22*K22</f>
        <v>0</v>
      </c>
      <c r="N22">
        <f>I22*J22*L22</f>
        <v>0</v>
      </c>
      <c r="P22">
        <v>1</v>
      </c>
      <c r="Q22">
        <v>120</v>
      </c>
      <c r="R22">
        <v>150</v>
      </c>
      <c r="S22">
        <v>250</v>
      </c>
      <c r="T22">
        <f>P22*Q22*R22</f>
        <v>18000</v>
      </c>
      <c r="U22">
        <f>P22*Q22*S22</f>
        <v>30000</v>
      </c>
    </row>
    <row r="23" spans="1:21" x14ac:dyDescent="0.25">
      <c r="F23">
        <f>SUM(F19:F22)</f>
        <v>0</v>
      </c>
      <c r="G23">
        <f>SUM(G19:G22)</f>
        <v>0</v>
      </c>
      <c r="M23">
        <f>SUM(M19:M22)</f>
        <v>0</v>
      </c>
      <c r="N23">
        <f>SUM(N19:N22)</f>
        <v>0</v>
      </c>
      <c r="T23">
        <f>SUM(T19:T22)</f>
        <v>18000</v>
      </c>
      <c r="U23">
        <f>SUM(U19:U22)</f>
        <v>30000</v>
      </c>
    </row>
    <row r="26" spans="1:21" x14ac:dyDescent="0.25">
      <c r="A26" t="s">
        <v>9</v>
      </c>
    </row>
    <row r="27" spans="1:21" x14ac:dyDescent="0.25">
      <c r="A27" t="s">
        <v>13</v>
      </c>
      <c r="B27">
        <v>0</v>
      </c>
      <c r="C27">
        <v>240</v>
      </c>
      <c r="D27">
        <v>100</v>
      </c>
      <c r="E27">
        <v>200</v>
      </c>
      <c r="F27">
        <f>B27*C27*D27</f>
        <v>0</v>
      </c>
      <c r="G27">
        <f>B27*C27*E27</f>
        <v>0</v>
      </c>
      <c r="M27" t="s">
        <v>22</v>
      </c>
      <c r="P27">
        <f>F10+F16+F23+F31+M10+M16+M23+T10+T16+T23</f>
        <v>1498800</v>
      </c>
    </row>
    <row r="28" spans="1:21" x14ac:dyDescent="0.25">
      <c r="A28" t="s">
        <v>14</v>
      </c>
      <c r="B28">
        <v>0</v>
      </c>
      <c r="C28">
        <v>240</v>
      </c>
      <c r="D28">
        <v>300</v>
      </c>
      <c r="E28">
        <v>500</v>
      </c>
      <c r="F28">
        <f>B28*C28*D28</f>
        <v>0</v>
      </c>
      <c r="G28">
        <f>B28*C28*E28</f>
        <v>0</v>
      </c>
      <c r="P28">
        <f>G10+G16+G23+G31+N10+N16+N23+U10+U16+U23</f>
        <v>2454000</v>
      </c>
    </row>
    <row r="29" spans="1:21" x14ac:dyDescent="0.25">
      <c r="A29" t="s">
        <v>15</v>
      </c>
      <c r="B29">
        <v>0</v>
      </c>
      <c r="C29">
        <v>240</v>
      </c>
      <c r="D29">
        <v>200</v>
      </c>
      <c r="E29">
        <v>300</v>
      </c>
      <c r="F29">
        <f>B29*C29*D29</f>
        <v>0</v>
      </c>
      <c r="G29">
        <f>B29*C29*E29</f>
        <v>0</v>
      </c>
    </row>
    <row r="30" spans="1:21" x14ac:dyDescent="0.25">
      <c r="A30" t="s">
        <v>16</v>
      </c>
      <c r="B30">
        <v>1</v>
      </c>
      <c r="C30">
        <v>120</v>
      </c>
      <c r="D30">
        <v>500</v>
      </c>
      <c r="E30">
        <v>1000</v>
      </c>
      <c r="F30">
        <f>B30*C30*D30</f>
        <v>60000</v>
      </c>
      <c r="G30">
        <f>B30*C30*E30</f>
        <v>120000</v>
      </c>
    </row>
    <row r="31" spans="1:21" x14ac:dyDescent="0.25">
      <c r="F31">
        <f>SUM(F27:F30)</f>
        <v>60000</v>
      </c>
      <c r="G31">
        <f>SUM(G27:G30)</f>
        <v>120000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ADDB-1C69-41CC-849F-6ADF44D55BF8}">
  <dimension ref="A1:U31"/>
  <sheetViews>
    <sheetView workbookViewId="0">
      <selection activeCell="K2" sqref="K2"/>
    </sheetView>
  </sheetViews>
  <sheetFormatPr defaultRowHeight="15" x14ac:dyDescent="0.25"/>
  <cols>
    <col min="1" max="1" width="30.85546875" bestFit="1" customWidth="1"/>
    <col min="2" max="2" width="5.28515625" bestFit="1" customWidth="1"/>
    <col min="3" max="3" width="6.28515625" bestFit="1" customWidth="1"/>
    <col min="4" max="7" width="10.7109375" bestFit="1" customWidth="1"/>
    <col min="8" max="8" width="15.5703125" customWidth="1"/>
    <col min="9" max="9" width="5.42578125" bestFit="1" customWidth="1"/>
    <col min="10" max="10" width="8" bestFit="1" customWidth="1"/>
    <col min="11" max="12" width="10.7109375" bestFit="1" customWidth="1"/>
    <col min="13" max="13" width="11.28515625" bestFit="1" customWidth="1"/>
    <col min="14" max="14" width="10.7109375" bestFit="1" customWidth="1"/>
    <col min="15" max="15" width="10.7109375" customWidth="1"/>
    <col min="16" max="16" width="8" bestFit="1" customWidth="1"/>
    <col min="17" max="17" width="6.28515625" bestFit="1" customWidth="1"/>
    <col min="18" max="20" width="10.7109375" bestFit="1" customWidth="1"/>
    <col min="21" max="21" width="12" bestFit="1" customWidth="1"/>
  </cols>
  <sheetData>
    <row r="1" spans="1:21" x14ac:dyDescent="0.25">
      <c r="A1" t="s">
        <v>24</v>
      </c>
      <c r="C1" t="s">
        <v>18</v>
      </c>
      <c r="D1" t="s">
        <v>19</v>
      </c>
      <c r="E1" t="s">
        <v>20</v>
      </c>
      <c r="F1" t="s">
        <v>23</v>
      </c>
      <c r="H1" t="s">
        <v>111</v>
      </c>
      <c r="J1" t="s">
        <v>112</v>
      </c>
      <c r="K1" t="s">
        <v>113</v>
      </c>
    </row>
    <row r="2" spans="1:21" x14ac:dyDescent="0.25">
      <c r="C2">
        <v>20</v>
      </c>
      <c r="D2">
        <v>15</v>
      </c>
      <c r="E2">
        <v>10</v>
      </c>
      <c r="F2">
        <v>5</v>
      </c>
      <c r="H2" s="3">
        <f>SUM(C2:F2)</f>
        <v>50</v>
      </c>
      <c r="J2">
        <f>TCO!O34</f>
        <v>365500</v>
      </c>
      <c r="K2" s="9">
        <f>J2/H2</f>
        <v>7310</v>
      </c>
    </row>
    <row r="4" spans="1:21" x14ac:dyDescent="0.25">
      <c r="B4" t="s">
        <v>21</v>
      </c>
      <c r="C4">
        <v>2940</v>
      </c>
      <c r="D4">
        <v>6640</v>
      </c>
      <c r="I4" t="s">
        <v>0</v>
      </c>
      <c r="J4">
        <v>5555</v>
      </c>
      <c r="K4">
        <v>8605</v>
      </c>
      <c r="P4" t="s">
        <v>1</v>
      </c>
      <c r="Q4">
        <v>1000</v>
      </c>
      <c r="R4">
        <v>2500</v>
      </c>
    </row>
    <row r="5" spans="1:21" x14ac:dyDescent="0.25">
      <c r="A5" t="s">
        <v>2</v>
      </c>
      <c r="B5" t="s">
        <v>10</v>
      </c>
      <c r="C5" t="s">
        <v>11</v>
      </c>
      <c r="D5" t="s">
        <v>17</v>
      </c>
      <c r="E5" t="s">
        <v>17</v>
      </c>
      <c r="F5" t="s">
        <v>12</v>
      </c>
      <c r="G5" t="s">
        <v>12</v>
      </c>
      <c r="I5" t="s">
        <v>10</v>
      </c>
      <c r="J5" t="s">
        <v>11</v>
      </c>
      <c r="K5" t="s">
        <v>17</v>
      </c>
      <c r="L5" t="s">
        <v>17</v>
      </c>
      <c r="M5" t="s">
        <v>12</v>
      </c>
      <c r="N5" t="s">
        <v>12</v>
      </c>
      <c r="P5" t="s">
        <v>10</v>
      </c>
      <c r="Q5" t="s">
        <v>11</v>
      </c>
      <c r="R5" t="s">
        <v>17</v>
      </c>
      <c r="S5" t="s">
        <v>17</v>
      </c>
      <c r="T5" t="s">
        <v>12</v>
      </c>
      <c r="U5" t="s">
        <v>12</v>
      </c>
    </row>
    <row r="6" spans="1:21" x14ac:dyDescent="0.25">
      <c r="A6" t="s">
        <v>3</v>
      </c>
      <c r="B6">
        <v>0</v>
      </c>
      <c r="C6">
        <v>240</v>
      </c>
      <c r="D6">
        <v>15</v>
      </c>
      <c r="E6">
        <v>30</v>
      </c>
      <c r="F6">
        <f>B6*C6*D6</f>
        <v>0</v>
      </c>
      <c r="G6">
        <f>B6*C6*E6</f>
        <v>0</v>
      </c>
      <c r="I6">
        <v>0</v>
      </c>
      <c r="J6">
        <v>1920</v>
      </c>
      <c r="K6">
        <v>15</v>
      </c>
      <c r="L6">
        <v>30</v>
      </c>
      <c r="M6">
        <f>I6*J6*K6</f>
        <v>0</v>
      </c>
      <c r="N6">
        <f>I6*J6*L6</f>
        <v>0</v>
      </c>
      <c r="P6">
        <v>0</v>
      </c>
      <c r="Q6">
        <v>1920</v>
      </c>
      <c r="R6">
        <v>15</v>
      </c>
      <c r="S6">
        <v>30</v>
      </c>
      <c r="T6">
        <f>P6*Q6*R6</f>
        <v>0</v>
      </c>
      <c r="U6">
        <f>P6*Q6*S6</f>
        <v>0</v>
      </c>
    </row>
    <row r="7" spans="1:21" x14ac:dyDescent="0.25">
      <c r="A7" t="s">
        <v>4</v>
      </c>
      <c r="B7">
        <v>2</v>
      </c>
      <c r="C7">
        <v>1920</v>
      </c>
      <c r="D7">
        <v>50</v>
      </c>
      <c r="E7">
        <v>80</v>
      </c>
      <c r="F7">
        <f>B7*C7*D7</f>
        <v>192000</v>
      </c>
      <c r="G7">
        <f>B7*C7*E7</f>
        <v>307200</v>
      </c>
      <c r="I7">
        <v>1</v>
      </c>
      <c r="J7">
        <v>1920</v>
      </c>
      <c r="K7">
        <v>50</v>
      </c>
      <c r="L7">
        <v>80</v>
      </c>
      <c r="M7">
        <f>I7*J7*K7</f>
        <v>96000</v>
      </c>
      <c r="N7">
        <f>I7*J7*L7</f>
        <v>153600</v>
      </c>
      <c r="P7">
        <v>0</v>
      </c>
      <c r="Q7">
        <v>1920</v>
      </c>
      <c r="R7">
        <v>50</v>
      </c>
      <c r="S7">
        <v>80</v>
      </c>
      <c r="T7">
        <f>P7*Q7*R7</f>
        <v>0</v>
      </c>
      <c r="U7">
        <f>P7*Q7*S7</f>
        <v>0</v>
      </c>
    </row>
    <row r="8" spans="1:21" x14ac:dyDescent="0.25">
      <c r="A8" t="s">
        <v>5</v>
      </c>
      <c r="B8">
        <v>0</v>
      </c>
      <c r="C8">
        <v>1920</v>
      </c>
      <c r="D8">
        <v>30</v>
      </c>
      <c r="E8">
        <v>50</v>
      </c>
      <c r="F8">
        <f>B8*C8*D8</f>
        <v>0</v>
      </c>
      <c r="G8">
        <f>B8*C8*E8</f>
        <v>0</v>
      </c>
      <c r="I8">
        <v>3</v>
      </c>
      <c r="J8">
        <v>1920</v>
      </c>
      <c r="K8">
        <v>30</v>
      </c>
      <c r="L8">
        <v>50</v>
      </c>
      <c r="M8">
        <f>I8*J8*K8</f>
        <v>172800</v>
      </c>
      <c r="N8">
        <f>I8*J8*L8</f>
        <v>288000</v>
      </c>
      <c r="P8">
        <v>0</v>
      </c>
      <c r="Q8">
        <v>1920</v>
      </c>
      <c r="R8">
        <v>30</v>
      </c>
      <c r="S8">
        <v>50</v>
      </c>
      <c r="T8">
        <f>P8*Q8*R8</f>
        <v>0</v>
      </c>
      <c r="U8">
        <f>P8*Q8*S8</f>
        <v>0</v>
      </c>
    </row>
    <row r="9" spans="1:21" x14ac:dyDescent="0.25">
      <c r="A9" t="s">
        <v>6</v>
      </c>
      <c r="B9">
        <v>1</v>
      </c>
      <c r="C9">
        <v>1920</v>
      </c>
      <c r="D9">
        <v>80</v>
      </c>
      <c r="E9">
        <v>120</v>
      </c>
      <c r="F9">
        <f>B9*C9*D9</f>
        <v>153600</v>
      </c>
      <c r="G9">
        <f>B9*C9*E9</f>
        <v>230400</v>
      </c>
      <c r="I9">
        <v>1</v>
      </c>
      <c r="J9">
        <v>1920</v>
      </c>
      <c r="K9">
        <v>80</v>
      </c>
      <c r="L9">
        <v>120</v>
      </c>
      <c r="M9">
        <f>I9*J9*K9</f>
        <v>153600</v>
      </c>
      <c r="N9">
        <f>I9*J9*L9</f>
        <v>230400</v>
      </c>
      <c r="P9">
        <v>1</v>
      </c>
      <c r="Q9">
        <v>1920</v>
      </c>
      <c r="R9">
        <v>80</v>
      </c>
      <c r="S9">
        <v>120</v>
      </c>
      <c r="T9">
        <f>P9*Q9*R9</f>
        <v>153600</v>
      </c>
      <c r="U9">
        <f>P9*Q9*S9</f>
        <v>230400</v>
      </c>
    </row>
    <row r="10" spans="1:21" x14ac:dyDescent="0.25">
      <c r="F10">
        <f>SUM(F6:F9)</f>
        <v>345600</v>
      </c>
      <c r="G10">
        <f>SUM(G6:G9)</f>
        <v>537600</v>
      </c>
      <c r="M10">
        <f>SUM(M6:M9)</f>
        <v>422400</v>
      </c>
      <c r="N10">
        <f>SUM(N6:N9)</f>
        <v>672000</v>
      </c>
      <c r="T10">
        <f>SUM(T6:T9)</f>
        <v>153600</v>
      </c>
      <c r="U10">
        <f>SUM(U6:U9)</f>
        <v>230400</v>
      </c>
    </row>
    <row r="11" spans="1:21" x14ac:dyDescent="0.25">
      <c r="A11" t="s">
        <v>7</v>
      </c>
    </row>
    <row r="12" spans="1:21" x14ac:dyDescent="0.25">
      <c r="A12" t="s">
        <v>3</v>
      </c>
      <c r="B12">
        <v>0</v>
      </c>
      <c r="C12">
        <v>1920</v>
      </c>
      <c r="D12">
        <v>25</v>
      </c>
      <c r="E12">
        <v>40</v>
      </c>
      <c r="F12">
        <f>B12*C12*D12</f>
        <v>0</v>
      </c>
      <c r="G12">
        <f>B12*C12*E12</f>
        <v>0</v>
      </c>
      <c r="I12">
        <v>0</v>
      </c>
      <c r="J12">
        <v>1920</v>
      </c>
      <c r="K12">
        <v>25</v>
      </c>
      <c r="L12">
        <v>40</v>
      </c>
      <c r="M12">
        <f>I12*J12*K12</f>
        <v>0</v>
      </c>
      <c r="N12">
        <f>I12*J12*L12</f>
        <v>0</v>
      </c>
      <c r="P12">
        <v>0</v>
      </c>
      <c r="Q12">
        <v>1920</v>
      </c>
      <c r="R12">
        <v>25</v>
      </c>
      <c r="S12">
        <v>40</v>
      </c>
      <c r="T12">
        <f>P12*Q12*R12</f>
        <v>0</v>
      </c>
      <c r="U12">
        <f>P12*Q12*S12</f>
        <v>0</v>
      </c>
    </row>
    <row r="13" spans="1:21" x14ac:dyDescent="0.25">
      <c r="A13" t="s">
        <v>4</v>
      </c>
      <c r="B13">
        <v>0</v>
      </c>
      <c r="C13">
        <v>1920</v>
      </c>
      <c r="D13">
        <v>70</v>
      </c>
      <c r="E13">
        <v>100</v>
      </c>
      <c r="F13">
        <f>B13*C13*D13</f>
        <v>0</v>
      </c>
      <c r="G13">
        <f>B13*C13*E13</f>
        <v>0</v>
      </c>
      <c r="I13">
        <v>0</v>
      </c>
      <c r="J13">
        <v>1920</v>
      </c>
      <c r="K13">
        <v>70</v>
      </c>
      <c r="L13">
        <v>100</v>
      </c>
      <c r="M13">
        <f>I13*J13*K13</f>
        <v>0</v>
      </c>
      <c r="N13">
        <f>I13*J13*L13</f>
        <v>0</v>
      </c>
      <c r="P13">
        <v>0</v>
      </c>
      <c r="Q13">
        <v>1920</v>
      </c>
      <c r="R13">
        <v>70</v>
      </c>
      <c r="S13">
        <v>100</v>
      </c>
      <c r="T13">
        <f>P13*Q13*R13</f>
        <v>0</v>
      </c>
      <c r="U13">
        <f>P13*Q13*S13</f>
        <v>0</v>
      </c>
    </row>
    <row r="14" spans="1:21" x14ac:dyDescent="0.25">
      <c r="A14" t="s">
        <v>5</v>
      </c>
      <c r="B14">
        <v>0</v>
      </c>
      <c r="C14">
        <v>1920</v>
      </c>
      <c r="D14">
        <v>40</v>
      </c>
      <c r="E14">
        <v>70</v>
      </c>
      <c r="F14">
        <f>B14*C14*D14</f>
        <v>0</v>
      </c>
      <c r="G14">
        <f>B14*C14*E14</f>
        <v>0</v>
      </c>
      <c r="I14">
        <v>0</v>
      </c>
      <c r="J14">
        <v>1920</v>
      </c>
      <c r="K14">
        <v>40</v>
      </c>
      <c r="L14">
        <v>70</v>
      </c>
      <c r="M14">
        <f>I14*J14*K14</f>
        <v>0</v>
      </c>
      <c r="N14">
        <f>I14*J14*L14</f>
        <v>0</v>
      </c>
      <c r="P14">
        <v>0</v>
      </c>
      <c r="Q14">
        <v>1920</v>
      </c>
      <c r="R14">
        <v>40</v>
      </c>
      <c r="S14">
        <v>70</v>
      </c>
      <c r="T14">
        <f>P14*Q14*R14</f>
        <v>0</v>
      </c>
      <c r="U14">
        <f>P14*Q14*S14</f>
        <v>0</v>
      </c>
    </row>
    <row r="15" spans="1:21" x14ac:dyDescent="0.25">
      <c r="A15" t="s">
        <v>6</v>
      </c>
      <c r="B15">
        <v>0</v>
      </c>
      <c r="C15">
        <v>240</v>
      </c>
      <c r="D15">
        <v>100</v>
      </c>
      <c r="E15">
        <v>150</v>
      </c>
      <c r="F15">
        <f>B15*C15*D15</f>
        <v>0</v>
      </c>
      <c r="G15">
        <f>B15*C15*E15</f>
        <v>0</v>
      </c>
      <c r="I15">
        <v>0</v>
      </c>
      <c r="J15">
        <v>1920</v>
      </c>
      <c r="K15">
        <v>100</v>
      </c>
      <c r="L15">
        <v>150</v>
      </c>
      <c r="M15">
        <f>I15*J15*K15</f>
        <v>0</v>
      </c>
      <c r="N15">
        <f>I15*J15*L15</f>
        <v>0</v>
      </c>
      <c r="P15">
        <v>0</v>
      </c>
      <c r="Q15">
        <v>1920</v>
      </c>
      <c r="R15">
        <v>100</v>
      </c>
      <c r="S15">
        <v>150</v>
      </c>
      <c r="T15">
        <f>P15*Q15*R15</f>
        <v>0</v>
      </c>
      <c r="U15">
        <f>P15*Q15*S15</f>
        <v>0</v>
      </c>
    </row>
    <row r="16" spans="1:21" x14ac:dyDescent="0.25">
      <c r="F16">
        <f>SUM(F12:F15)</f>
        <v>0</v>
      </c>
      <c r="G16">
        <f>SUM(G12:G15)</f>
        <v>0</v>
      </c>
      <c r="M16">
        <f>SUM(M12:M15)</f>
        <v>0</v>
      </c>
      <c r="N16">
        <f>SUM(N12:N15)</f>
        <v>0</v>
      </c>
      <c r="T16">
        <f>SUM(T12:T15)</f>
        <v>0</v>
      </c>
      <c r="U16">
        <f>SUM(U12:U15)</f>
        <v>0</v>
      </c>
    </row>
    <row r="18" spans="1:21" x14ac:dyDescent="0.25">
      <c r="A18" t="s">
        <v>8</v>
      </c>
    </row>
    <row r="19" spans="1:21" x14ac:dyDescent="0.25">
      <c r="A19" t="s">
        <v>3</v>
      </c>
      <c r="B19">
        <v>0</v>
      </c>
      <c r="C19">
        <v>1920</v>
      </c>
      <c r="D19">
        <v>50</v>
      </c>
      <c r="E19">
        <v>80</v>
      </c>
      <c r="F19">
        <f>B19*C19*D19</f>
        <v>0</v>
      </c>
      <c r="G19">
        <f>B19*C19*E19</f>
        <v>0</v>
      </c>
      <c r="I19">
        <v>0</v>
      </c>
      <c r="J19">
        <v>1920</v>
      </c>
      <c r="K19">
        <v>50</v>
      </c>
      <c r="L19">
        <v>80</v>
      </c>
      <c r="M19">
        <f>I19*J19*K19</f>
        <v>0</v>
      </c>
      <c r="N19">
        <f>I19*J19*L19</f>
        <v>0</v>
      </c>
      <c r="P19">
        <v>0</v>
      </c>
      <c r="Q19">
        <v>1920</v>
      </c>
      <c r="R19">
        <v>50</v>
      </c>
      <c r="S19">
        <v>80</v>
      </c>
      <c r="T19">
        <f>P19*Q19*R19</f>
        <v>0</v>
      </c>
      <c r="U19">
        <f>P19*Q19*S19</f>
        <v>0</v>
      </c>
    </row>
    <row r="20" spans="1:21" x14ac:dyDescent="0.25">
      <c r="A20" t="s">
        <v>4</v>
      </c>
      <c r="B20">
        <v>0</v>
      </c>
      <c r="C20">
        <v>240</v>
      </c>
      <c r="D20">
        <v>120</v>
      </c>
      <c r="E20">
        <v>180</v>
      </c>
      <c r="F20">
        <f>B20*C20*D20</f>
        <v>0</v>
      </c>
      <c r="G20">
        <f>B20*C20*E20</f>
        <v>0</v>
      </c>
      <c r="I20">
        <v>0</v>
      </c>
      <c r="J20">
        <v>1920</v>
      </c>
      <c r="K20">
        <v>120</v>
      </c>
      <c r="L20">
        <v>180</v>
      </c>
      <c r="M20">
        <f>I20*J20*K20</f>
        <v>0</v>
      </c>
      <c r="N20">
        <f>I20*J20*L20</f>
        <v>0</v>
      </c>
      <c r="P20">
        <v>0</v>
      </c>
      <c r="Q20">
        <v>1920</v>
      </c>
      <c r="R20">
        <v>120</v>
      </c>
      <c r="S20">
        <v>180</v>
      </c>
      <c r="T20">
        <f>P20*Q20*R20</f>
        <v>0</v>
      </c>
      <c r="U20">
        <f>P20*Q20*S20</f>
        <v>0</v>
      </c>
    </row>
    <row r="21" spans="1:21" x14ac:dyDescent="0.25">
      <c r="A21" t="s">
        <v>5</v>
      </c>
      <c r="B21">
        <v>0</v>
      </c>
      <c r="C21">
        <v>1920</v>
      </c>
      <c r="D21">
        <v>80</v>
      </c>
      <c r="E21">
        <v>120</v>
      </c>
      <c r="F21">
        <f>B21*C21*D21</f>
        <v>0</v>
      </c>
      <c r="G21">
        <f>B21*C21*E21</f>
        <v>0</v>
      </c>
      <c r="I21">
        <v>0</v>
      </c>
      <c r="J21">
        <v>1920</v>
      </c>
      <c r="K21">
        <v>80</v>
      </c>
      <c r="L21">
        <v>120</v>
      </c>
      <c r="M21">
        <f>I21*J21*K21</f>
        <v>0</v>
      </c>
      <c r="N21">
        <f>I21*J21*L21</f>
        <v>0</v>
      </c>
      <c r="P21">
        <v>0</v>
      </c>
      <c r="Q21">
        <v>1920</v>
      </c>
      <c r="R21">
        <v>80</v>
      </c>
      <c r="S21">
        <v>120</v>
      </c>
      <c r="T21">
        <f>P21*Q21*R21</f>
        <v>0</v>
      </c>
      <c r="U21">
        <f>P21*Q21*S21</f>
        <v>0</v>
      </c>
    </row>
    <row r="22" spans="1:21" x14ac:dyDescent="0.25">
      <c r="A22" t="s">
        <v>6</v>
      </c>
      <c r="B22">
        <v>0</v>
      </c>
      <c r="C22">
        <v>1920</v>
      </c>
      <c r="D22">
        <v>150</v>
      </c>
      <c r="E22">
        <v>250</v>
      </c>
      <c r="F22">
        <f>B22*C22*D22</f>
        <v>0</v>
      </c>
      <c r="G22">
        <f>B22*C22*E22</f>
        <v>0</v>
      </c>
      <c r="I22">
        <v>0</v>
      </c>
      <c r="J22">
        <v>1920</v>
      </c>
      <c r="K22">
        <v>150</v>
      </c>
      <c r="L22">
        <v>250</v>
      </c>
      <c r="M22">
        <f>I22*J22*K22</f>
        <v>0</v>
      </c>
      <c r="N22">
        <f>I22*J22*L22</f>
        <v>0</v>
      </c>
      <c r="P22">
        <v>1</v>
      </c>
      <c r="Q22">
        <v>120</v>
      </c>
      <c r="R22">
        <v>150</v>
      </c>
      <c r="S22">
        <v>250</v>
      </c>
      <c r="T22">
        <f>P22*Q22*R22</f>
        <v>18000</v>
      </c>
      <c r="U22">
        <f>P22*Q22*S22</f>
        <v>30000</v>
      </c>
    </row>
    <row r="23" spans="1:21" x14ac:dyDescent="0.25">
      <c r="F23">
        <f>SUM(F19:F22)</f>
        <v>0</v>
      </c>
      <c r="G23">
        <f>SUM(G19:G22)</f>
        <v>0</v>
      </c>
      <c r="M23">
        <f>SUM(M19:M22)</f>
        <v>0</v>
      </c>
      <c r="N23">
        <f>SUM(N19:N22)</f>
        <v>0</v>
      </c>
      <c r="T23">
        <f>SUM(T19:T22)</f>
        <v>18000</v>
      </c>
      <c r="U23">
        <f>SUM(U19:U22)</f>
        <v>30000</v>
      </c>
    </row>
    <row r="25" spans="1:21" x14ac:dyDescent="0.25">
      <c r="U25" t="s">
        <v>27</v>
      </c>
    </row>
    <row r="26" spans="1:21" x14ac:dyDescent="0.25">
      <c r="A26" t="s">
        <v>9</v>
      </c>
      <c r="Q26">
        <v>5</v>
      </c>
      <c r="R26" t="s">
        <v>26</v>
      </c>
      <c r="S26" t="s">
        <v>25</v>
      </c>
      <c r="U26">
        <v>0.4</v>
      </c>
    </row>
    <row r="27" spans="1:21" x14ac:dyDescent="0.25">
      <c r="A27" t="s">
        <v>13</v>
      </c>
      <c r="B27">
        <v>0</v>
      </c>
      <c r="C27">
        <v>240</v>
      </c>
      <c r="D27">
        <v>100</v>
      </c>
      <c r="E27">
        <v>200</v>
      </c>
      <c r="F27">
        <f>B27*C27*D27</f>
        <v>0</v>
      </c>
      <c r="G27">
        <f>B27*C27*E27</f>
        <v>0</v>
      </c>
      <c r="M27" t="s">
        <v>22</v>
      </c>
      <c r="P27">
        <f>F10+F16+F23+F31+M10+M16+M23+T10+T16+T23</f>
        <v>999600</v>
      </c>
      <c r="R27">
        <f>P27*Q26</f>
        <v>4998000</v>
      </c>
      <c r="S27">
        <f>P30*Q26</f>
        <v>47475</v>
      </c>
      <c r="U27">
        <f>(R27*U26)+S27</f>
        <v>2046675</v>
      </c>
    </row>
    <row r="28" spans="1:21" x14ac:dyDescent="0.25">
      <c r="A28" t="s">
        <v>14</v>
      </c>
      <c r="B28">
        <v>0</v>
      </c>
      <c r="C28">
        <v>240</v>
      </c>
      <c r="D28">
        <v>300</v>
      </c>
      <c r="E28">
        <v>500</v>
      </c>
      <c r="F28">
        <f>B28*C28*D28</f>
        <v>0</v>
      </c>
      <c r="G28">
        <f>B28*C28*E28</f>
        <v>0</v>
      </c>
      <c r="P28">
        <f>G10+G16+G23+G31+N10+N16+N23+U10+U16+U23</f>
        <v>1590000</v>
      </c>
      <c r="R28">
        <f>P28*Q26</f>
        <v>7950000</v>
      </c>
      <c r="S28">
        <f>P31*Q26</f>
        <v>88725</v>
      </c>
      <c r="U28">
        <f>(R28*U26)+S28</f>
        <v>3268725</v>
      </c>
    </row>
    <row r="29" spans="1:21" x14ac:dyDescent="0.25">
      <c r="A29" t="s">
        <v>15</v>
      </c>
      <c r="B29">
        <v>0</v>
      </c>
      <c r="C29">
        <v>240</v>
      </c>
      <c r="D29">
        <v>200</v>
      </c>
      <c r="E29">
        <v>300</v>
      </c>
      <c r="F29">
        <f>B29*C29*D29</f>
        <v>0</v>
      </c>
      <c r="G29">
        <f>B29*C29*E29</f>
        <v>0</v>
      </c>
    </row>
    <row r="30" spans="1:21" x14ac:dyDescent="0.25">
      <c r="A30" t="s">
        <v>16</v>
      </c>
      <c r="B30">
        <v>1</v>
      </c>
      <c r="C30">
        <v>120</v>
      </c>
      <c r="D30">
        <v>500</v>
      </c>
      <c r="E30">
        <v>1000</v>
      </c>
      <c r="F30">
        <f>B30*C30*D30</f>
        <v>60000</v>
      </c>
      <c r="G30">
        <f>B30*C30*E30</f>
        <v>120000</v>
      </c>
      <c r="P30">
        <f>C4+J4+Q4</f>
        <v>9495</v>
      </c>
    </row>
    <row r="31" spans="1:21" x14ac:dyDescent="0.25">
      <c r="F31">
        <f>SUM(F27:F30)</f>
        <v>60000</v>
      </c>
      <c r="G31">
        <f>SUM(G27:G30)</f>
        <v>120000</v>
      </c>
      <c r="P31">
        <f>D4+K4+R4</f>
        <v>17745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TCO</vt:lpstr>
      <vt:lpstr>Costs-Enterprise</vt:lpstr>
      <vt:lpstr>Costs-Large</vt:lpstr>
      <vt:lpstr>Costs-Medium</vt:lpstr>
      <vt:lpstr>Costs-Small</vt:lpstr>
      <vt:lpstr>Estimates-Enterprise</vt:lpstr>
      <vt:lpstr>Estimates-Large</vt:lpstr>
      <vt:lpstr>Estimates-Medium</vt:lpstr>
      <vt:lpstr>Estimates-Small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Puri</dc:creator>
  <cp:lastModifiedBy>Amit Puri</cp:lastModifiedBy>
  <dcterms:created xsi:type="dcterms:W3CDTF">2024-08-20T07:20:16Z</dcterms:created>
  <dcterms:modified xsi:type="dcterms:W3CDTF">2024-08-31T10:37:54Z</dcterms:modified>
</cp:coreProperties>
</file>